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d\bg\doc\drugi\"/>
    </mc:Choice>
  </mc:AlternateContent>
  <bookViews>
    <workbookView xWindow="0" yWindow="0" windowWidth="28800" windowHeight="12435"/>
  </bookViews>
  <sheets>
    <sheet name="Кл.БП-КЛП-ТР доп" sheetId="36" r:id="rId1"/>
    <sheet name="Кл.БП-ВВС-ТР доп" sheetId="41" r:id="rId2"/>
    <sheet name="Кл.БП-ВМС-ТР доп" sheetId="38" r:id="rId3"/>
    <sheet name="КЛ.БП-Коменданство МО-ТР доп" sheetId="43" r:id="rId4"/>
    <sheet name="Инж.БП-КЛП-ТР доп" sheetId="37" r:id="rId5"/>
    <sheet name="Инж.БП-СВ-ТР доп" sheetId="39" r:id="rId6"/>
    <sheet name="АСП-КЛП-ТР доп" sheetId="45" r:id="rId7"/>
    <sheet name="АСП-ВВС-ТР доп" sheetId="40" r:id="rId8"/>
    <sheet name="Елементи от ЗУР-ВВС-ТР доп" sheetId="44" r:id="rId9"/>
    <sheet name="Морски БП-ВМС-ТР доп" sheetId="35" r:id="rId10"/>
  </sheets>
  <definedNames>
    <definedName name="_xlnm.Print_Area" localSheetId="7">'АСП-ВВС-ТР доп'!$A$1:$AA$24</definedName>
    <definedName name="_xlnm.Print_Area" localSheetId="1">'Кл.БП-ВВС-ТР доп'!$A$1:$AC$29</definedName>
    <definedName name="_xlnm.Print_Area" localSheetId="3">'КЛ.БП-Коменданство МО-ТР доп'!$A$1:$AA$26</definedName>
    <definedName name="_xlnm.Print_Area" localSheetId="9">'Морски БП-ВМС-ТР доп'!$A$1:$AC$103</definedName>
    <definedName name="_xlnm.Print_Titles" localSheetId="7">'АСП-ВВС-ТР доп'!$A:$G</definedName>
    <definedName name="_xlnm.Print_Titles" localSheetId="6">'АСП-КЛП-ТР доп'!$A:$G</definedName>
    <definedName name="_xlnm.Print_Titles" localSheetId="8">'Елементи от ЗУР-ВВС-ТР доп'!$A:$G</definedName>
    <definedName name="_xlnm.Print_Titles" localSheetId="4">'Инж.БП-КЛП-ТР доп'!$A:$G</definedName>
    <definedName name="_xlnm.Print_Titles" localSheetId="5">'Инж.БП-СВ-ТР доп'!$A:$G</definedName>
    <definedName name="_xlnm.Print_Titles" localSheetId="1">'Кл.БП-ВВС-ТР доп'!$A:$G</definedName>
    <definedName name="_xlnm.Print_Titles" localSheetId="2">'Кл.БП-ВМС-ТР доп'!$A:$G,'Кл.БП-ВМС-ТР доп'!$2:$5</definedName>
    <definedName name="_xlnm.Print_Titles" localSheetId="0">'Кл.БП-КЛП-ТР доп'!$A:$G,'Кл.БП-КЛП-ТР доп'!$2:$4</definedName>
    <definedName name="_xlnm.Print_Titles" localSheetId="3">'КЛ.БП-Коменданство МО-ТР доп'!$A:$G</definedName>
    <definedName name="_xlnm.Print_Titles" localSheetId="9">'Морски БП-ВМС-ТР доп'!$A:$G,'Морски БП-ВМС-ТР доп'!$2:$5</definedName>
    <definedName name="БПка_мини">#REF!</definedName>
    <definedName name="Наличност">#REF!</definedName>
    <definedName name="Разход">#REF!</definedName>
  </definedNames>
  <calcPr calcId="152511"/>
</workbook>
</file>

<file path=xl/calcChain.xml><?xml version="1.0" encoding="utf-8"?>
<calcChain xmlns="http://schemas.openxmlformats.org/spreadsheetml/2006/main">
  <c r="O23" i="44" l="1"/>
  <c r="M23" i="44"/>
  <c r="Y17" i="39" l="1"/>
  <c r="X17" i="39"/>
  <c r="P36" i="36" l="1"/>
  <c r="R36" i="36"/>
  <c r="Q36" i="36"/>
  <c r="N36" i="36"/>
  <c r="M36" i="36"/>
  <c r="L36" i="36"/>
  <c r="J36" i="36"/>
  <c r="I36" i="36"/>
  <c r="H36" i="36"/>
  <c r="W35" i="36"/>
  <c r="Y35" i="36" s="1"/>
  <c r="W34" i="36"/>
  <c r="Y34" i="36" s="1"/>
  <c r="Y36" i="36" s="1"/>
  <c r="S35" i="36"/>
  <c r="S34" i="36"/>
  <c r="X35" i="36" l="1"/>
  <c r="S36" i="36"/>
  <c r="K36" i="36"/>
  <c r="V36" i="36"/>
  <c r="X34" i="36"/>
  <c r="X36" i="36" s="1"/>
  <c r="U36" i="36"/>
  <c r="O36" i="36"/>
  <c r="T36" i="36"/>
  <c r="W36" i="36" s="1"/>
  <c r="P19" i="45" l="1"/>
  <c r="P20" i="45"/>
  <c r="P21" i="45"/>
  <c r="P18" i="45"/>
  <c r="P14" i="45"/>
  <c r="P22" i="45" l="1"/>
  <c r="P17" i="45"/>
  <c r="P23" i="45" l="1"/>
  <c r="P15" i="45"/>
  <c r="P16" i="45"/>
  <c r="Q22" i="45" l="1"/>
  <c r="Q14" i="45" l="1"/>
  <c r="Q23" i="45"/>
  <c r="J22" i="45"/>
  <c r="I22" i="45"/>
  <c r="H22" i="45"/>
  <c r="L21" i="45"/>
  <c r="O21" i="45" s="1"/>
  <c r="K21" i="45"/>
  <c r="O20" i="45"/>
  <c r="L20" i="45"/>
  <c r="K20" i="45"/>
  <c r="N19" i="45"/>
  <c r="M19" i="45"/>
  <c r="L19" i="45"/>
  <c r="K19" i="45"/>
  <c r="N18" i="45"/>
  <c r="M18" i="45"/>
  <c r="M22" i="45" s="1"/>
  <c r="L18" i="45"/>
  <c r="K18" i="45"/>
  <c r="K22" i="45" s="1"/>
  <c r="O22" i="45" s="1"/>
  <c r="J17" i="45"/>
  <c r="I17" i="45"/>
  <c r="H17" i="45"/>
  <c r="L16" i="45"/>
  <c r="O16" i="45" s="1"/>
  <c r="K16" i="45"/>
  <c r="N15" i="45"/>
  <c r="M15" i="45"/>
  <c r="L15" i="45"/>
  <c r="K15" i="45"/>
  <c r="N14" i="45"/>
  <c r="N17" i="45" s="1"/>
  <c r="M14" i="45"/>
  <c r="M17" i="45" s="1"/>
  <c r="L14" i="45"/>
  <c r="L17" i="45" s="1"/>
  <c r="K14" i="45"/>
  <c r="K17" i="45" s="1"/>
  <c r="O17" i="45" s="1"/>
  <c r="O15" i="45" l="1"/>
  <c r="Q15" i="45" s="1"/>
  <c r="O19" i="45"/>
  <c r="N22" i="45"/>
  <c r="Q21" i="45"/>
  <c r="Q17" i="45"/>
  <c r="Q19" i="45"/>
  <c r="O14" i="45"/>
  <c r="Q16" i="45"/>
  <c r="O18" i="45"/>
  <c r="Q20" i="45"/>
  <c r="L22" i="45"/>
  <c r="S15" i="41"/>
  <c r="P15" i="41"/>
  <c r="O15" i="41"/>
  <c r="L15" i="41"/>
  <c r="Q18" i="45" l="1"/>
  <c r="Q24" i="44"/>
  <c r="P24" i="44"/>
  <c r="Q23" i="44"/>
  <c r="P23" i="44"/>
  <c r="K23" i="44"/>
  <c r="I23" i="44"/>
  <c r="Q21" i="44"/>
  <c r="P21" i="44"/>
  <c r="O21" i="44"/>
  <c r="M21" i="44"/>
  <c r="K21" i="44"/>
  <c r="I21" i="44"/>
  <c r="Q19" i="44"/>
  <c r="P19" i="44"/>
  <c r="O19" i="44"/>
  <c r="K19" i="44"/>
  <c r="Q17" i="44"/>
  <c r="P17" i="44"/>
  <c r="O17" i="44"/>
  <c r="K17" i="44"/>
  <c r="Q22" i="44"/>
  <c r="P22" i="44"/>
  <c r="Q20" i="44"/>
  <c r="P20" i="44"/>
  <c r="Q18" i="44"/>
  <c r="P18" i="44"/>
  <c r="Q16" i="44"/>
  <c r="P16" i="44"/>
  <c r="Y13" i="39" l="1"/>
  <c r="X13" i="39"/>
  <c r="W12" i="39"/>
  <c r="Y12" i="39" s="1"/>
  <c r="V12" i="39"/>
  <c r="P18" i="40" l="1"/>
  <c r="Y11" i="39"/>
  <c r="X11" i="39"/>
  <c r="T29" i="41"/>
  <c r="O13" i="44" l="1"/>
  <c r="N13" i="44"/>
  <c r="J13" i="44"/>
  <c r="O15" i="44"/>
  <c r="M15" i="44"/>
  <c r="K15" i="44"/>
  <c r="I15" i="44"/>
  <c r="Q14" i="44"/>
  <c r="Q15" i="44" s="1"/>
  <c r="P14" i="44"/>
  <c r="P15" i="44" s="1"/>
  <c r="Q12" i="44"/>
  <c r="P12" i="44"/>
  <c r="Q11" i="44"/>
  <c r="P11" i="44"/>
  <c r="Q10" i="44"/>
  <c r="Q13" i="44" s="1"/>
  <c r="P10" i="44"/>
  <c r="P13" i="44" s="1"/>
  <c r="Q11" i="43" l="1"/>
  <c r="P10" i="43"/>
  <c r="Q10" i="43"/>
  <c r="P11" i="43"/>
  <c r="O11" i="43"/>
  <c r="L11" i="43"/>
  <c r="K11" i="43"/>
  <c r="H11" i="43"/>
  <c r="U29" i="41" l="1"/>
  <c r="U28" i="41"/>
  <c r="T28" i="41"/>
  <c r="S28" i="41"/>
  <c r="R28" i="41"/>
  <c r="K28" i="41"/>
  <c r="J28" i="41"/>
  <c r="U26" i="41"/>
  <c r="T26" i="41"/>
  <c r="S26" i="41"/>
  <c r="R26" i="41"/>
  <c r="K26" i="41"/>
  <c r="J26" i="41"/>
  <c r="U24" i="41"/>
  <c r="T24" i="41"/>
  <c r="S24" i="41"/>
  <c r="R24" i="41"/>
  <c r="K24" i="41"/>
  <c r="J24" i="41"/>
  <c r="U22" i="41"/>
  <c r="T22" i="41"/>
  <c r="S22" i="41"/>
  <c r="R22" i="41"/>
  <c r="K22" i="41"/>
  <c r="J22" i="41"/>
  <c r="S20" i="41" l="1"/>
  <c r="Q20" i="41"/>
  <c r="P20" i="41"/>
  <c r="S19" i="41"/>
  <c r="K20" i="41"/>
  <c r="K19" i="41"/>
  <c r="I20" i="41"/>
  <c r="H20" i="41"/>
  <c r="U17" i="41"/>
  <c r="T17" i="41"/>
  <c r="S17" i="41"/>
  <c r="P17" i="41"/>
  <c r="K17" i="41"/>
  <c r="H17" i="41"/>
  <c r="U13" i="41"/>
  <c r="T13" i="41"/>
  <c r="S13" i="41"/>
  <c r="P13" i="41"/>
  <c r="K13" i="41"/>
  <c r="H13" i="41"/>
  <c r="S11" i="41"/>
  <c r="P11" i="41"/>
  <c r="O11" i="41"/>
  <c r="L11" i="41"/>
  <c r="U27" i="41"/>
  <c r="T27" i="41"/>
  <c r="U25" i="41"/>
  <c r="T25" i="41"/>
  <c r="U23" i="41"/>
  <c r="T23" i="41"/>
  <c r="U21" i="41"/>
  <c r="T21" i="41"/>
  <c r="U19" i="41"/>
  <c r="T19" i="41"/>
  <c r="U16" i="41"/>
  <c r="T16" i="41"/>
  <c r="U14" i="41"/>
  <c r="T14" i="41"/>
  <c r="U12" i="41"/>
  <c r="T12" i="41"/>
  <c r="U10" i="41"/>
  <c r="T10" i="41"/>
  <c r="T11" i="41" l="1"/>
  <c r="U11" i="41"/>
  <c r="O17" i="40"/>
  <c r="L17" i="40"/>
  <c r="K17" i="40"/>
  <c r="H17" i="40"/>
  <c r="O14" i="40"/>
  <c r="N14" i="40"/>
  <c r="L14" i="40"/>
  <c r="K14" i="40"/>
  <c r="J14" i="40"/>
  <c r="H14" i="40"/>
  <c r="Q16" i="40"/>
  <c r="P16" i="40"/>
  <c r="Q15" i="40"/>
  <c r="Q17" i="40" s="1"/>
  <c r="P15" i="40"/>
  <c r="P17" i="40" s="1"/>
  <c r="Q13" i="40"/>
  <c r="P13" i="40"/>
  <c r="Q12" i="40"/>
  <c r="P12" i="40"/>
  <c r="Q11" i="40"/>
  <c r="P11" i="40"/>
  <c r="Q10" i="40"/>
  <c r="P10" i="40"/>
  <c r="Q14" i="40" l="1"/>
  <c r="Q18" i="40" s="1"/>
  <c r="P14" i="40"/>
  <c r="W16" i="39"/>
  <c r="V16" i="39"/>
  <c r="O16" i="39"/>
  <c r="N16" i="39"/>
  <c r="K16" i="39"/>
  <c r="J16" i="39"/>
  <c r="W13" i="39"/>
  <c r="V13" i="39"/>
  <c r="O13" i="39"/>
  <c r="N13" i="39"/>
  <c r="W11" i="39"/>
  <c r="V11" i="39"/>
  <c r="S11" i="39"/>
  <c r="R11" i="39"/>
  <c r="K11" i="39"/>
  <c r="J11" i="39"/>
  <c r="W15" i="39"/>
  <c r="Y15" i="39" s="1"/>
  <c r="V15" i="39"/>
  <c r="W14" i="39"/>
  <c r="Y14" i="39" s="1"/>
  <c r="V14" i="39"/>
  <c r="X14" i="39" l="1"/>
  <c r="X15" i="39"/>
  <c r="Y16" i="39"/>
  <c r="O22" i="38"/>
  <c r="N22" i="38"/>
  <c r="K22" i="38"/>
  <c r="J22" i="38"/>
  <c r="O20" i="38"/>
  <c r="N20" i="38"/>
  <c r="K20" i="38"/>
  <c r="J20" i="38"/>
  <c r="O18" i="38"/>
  <c r="N18" i="38"/>
  <c r="K18" i="38"/>
  <c r="J18" i="38"/>
  <c r="O16" i="38"/>
  <c r="N16" i="38"/>
  <c r="K16" i="38"/>
  <c r="J16" i="38"/>
  <c r="O14" i="38"/>
  <c r="N14" i="38"/>
  <c r="K14" i="38"/>
  <c r="J14" i="38"/>
  <c r="O12" i="38"/>
  <c r="N12" i="38"/>
  <c r="K12" i="38"/>
  <c r="J12" i="38"/>
  <c r="Q21" i="38"/>
  <c r="Q22" i="38" s="1"/>
  <c r="P21" i="38"/>
  <c r="P22" i="38" s="1"/>
  <c r="Q19" i="38"/>
  <c r="Q20" i="38" s="1"/>
  <c r="P19" i="38"/>
  <c r="P20" i="38" s="1"/>
  <c r="Q17" i="38"/>
  <c r="Q18" i="38" s="1"/>
  <c r="P17" i="38"/>
  <c r="P18" i="38" s="1"/>
  <c r="Q15" i="38"/>
  <c r="Q16" i="38" s="1"/>
  <c r="P15" i="38"/>
  <c r="P16" i="38" s="1"/>
  <c r="Q13" i="38"/>
  <c r="Q14" i="38" s="1"/>
  <c r="P13" i="38"/>
  <c r="P14" i="38" s="1"/>
  <c r="Q11" i="38"/>
  <c r="P11" i="38"/>
  <c r="Q10" i="38"/>
  <c r="P10" i="38"/>
  <c r="K48" i="35"/>
  <c r="H48" i="35"/>
  <c r="K46" i="35"/>
  <c r="H46" i="35"/>
  <c r="P46" i="35" s="1"/>
  <c r="K44" i="35"/>
  <c r="H44" i="35"/>
  <c r="K42" i="35"/>
  <c r="H42" i="35"/>
  <c r="P42" i="35" s="1"/>
  <c r="K37" i="35"/>
  <c r="H37" i="35"/>
  <c r="K31" i="35"/>
  <c r="J31" i="35"/>
  <c r="H31" i="35"/>
  <c r="H28" i="35"/>
  <c r="S30" i="35"/>
  <c r="S13" i="35"/>
  <c r="S11" i="35"/>
  <c r="P28" i="35"/>
  <c r="P29" i="35"/>
  <c r="P31" i="35"/>
  <c r="S29" i="35" s="1"/>
  <c r="S31" i="35" s="1"/>
  <c r="P32" i="35"/>
  <c r="S32" i="35" s="1"/>
  <c r="P33" i="35"/>
  <c r="S33" i="35" s="1"/>
  <c r="P34" i="35"/>
  <c r="S34" i="35" s="1"/>
  <c r="P35" i="35"/>
  <c r="S35" i="35" s="1"/>
  <c r="P36" i="35"/>
  <c r="S36" i="35" s="1"/>
  <c r="P37" i="35"/>
  <c r="P38" i="35"/>
  <c r="S38" i="35" s="1"/>
  <c r="P39" i="35"/>
  <c r="S39" i="35" s="1"/>
  <c r="P40" i="35"/>
  <c r="S40" i="35" s="1"/>
  <c r="P41" i="35"/>
  <c r="S41" i="35" s="1"/>
  <c r="P43" i="35"/>
  <c r="S43" i="35" s="1"/>
  <c r="S44" i="35" s="1"/>
  <c r="P45" i="35"/>
  <c r="S45" i="35" s="1"/>
  <c r="S46" i="35" s="1"/>
  <c r="P47" i="35"/>
  <c r="P48" i="35" s="1"/>
  <c r="P12" i="35"/>
  <c r="P14" i="35"/>
  <c r="S14" i="35" s="1"/>
  <c r="P15" i="35"/>
  <c r="S15" i="35" s="1"/>
  <c r="P17" i="35"/>
  <c r="S17" i="35" s="1"/>
  <c r="P18" i="35"/>
  <c r="S18" i="35" s="1"/>
  <c r="P19" i="35"/>
  <c r="S19" i="35" s="1"/>
  <c r="P20" i="35"/>
  <c r="S20" i="35" s="1"/>
  <c r="P21" i="35"/>
  <c r="S21" i="35" s="1"/>
  <c r="P23" i="35"/>
  <c r="S23" i="35" s="1"/>
  <c r="S24" i="35" s="1"/>
  <c r="P25" i="35"/>
  <c r="S25" i="35" s="1"/>
  <c r="P26" i="35"/>
  <c r="S26" i="35" s="1"/>
  <c r="P27" i="35"/>
  <c r="P10" i="35"/>
  <c r="K28" i="35"/>
  <c r="K24" i="35"/>
  <c r="H24" i="35"/>
  <c r="P24" i="35" s="1"/>
  <c r="Q12" i="38" l="1"/>
  <c r="Q23" i="38" s="1"/>
  <c r="P12" i="38"/>
  <c r="P23" i="38" s="1"/>
  <c r="X16" i="39"/>
  <c r="T17" i="35"/>
  <c r="U17" i="35"/>
  <c r="S22" i="35"/>
  <c r="S16" i="35"/>
  <c r="S47" i="35"/>
  <c r="S37" i="35"/>
  <c r="S42" i="35"/>
  <c r="P44" i="35"/>
  <c r="K22" i="35"/>
  <c r="H22" i="35"/>
  <c r="P22" i="35" s="1"/>
  <c r="K16" i="35"/>
  <c r="H16" i="35"/>
  <c r="P16" i="35" s="1"/>
  <c r="K13" i="35"/>
  <c r="H13" i="35"/>
  <c r="P13" i="35" s="1"/>
  <c r="K11" i="35"/>
  <c r="H11" i="35"/>
  <c r="P11" i="35" s="1"/>
  <c r="U47" i="35"/>
  <c r="U48" i="35" s="1"/>
  <c r="U45" i="35"/>
  <c r="U46" i="35" s="1"/>
  <c r="T45" i="35"/>
  <c r="T46" i="35" s="1"/>
  <c r="U43" i="35"/>
  <c r="U44" i="35" s="1"/>
  <c r="T43" i="35"/>
  <c r="T44" i="35" s="1"/>
  <c r="U41" i="35"/>
  <c r="T41" i="35"/>
  <c r="U40" i="35"/>
  <c r="T40" i="35"/>
  <c r="U39" i="35"/>
  <c r="T39" i="35"/>
  <c r="U38" i="35"/>
  <c r="U42" i="35" s="1"/>
  <c r="T38" i="35"/>
  <c r="T42" i="35" s="1"/>
  <c r="U36" i="35"/>
  <c r="T36" i="35"/>
  <c r="U35" i="35"/>
  <c r="T35" i="35"/>
  <c r="U34" i="35"/>
  <c r="T34" i="35"/>
  <c r="U33" i="35"/>
  <c r="T33" i="35"/>
  <c r="U32" i="35"/>
  <c r="U37" i="35" s="1"/>
  <c r="T32" i="35"/>
  <c r="T37" i="35" s="1"/>
  <c r="U30" i="35"/>
  <c r="T30" i="35"/>
  <c r="U29" i="35"/>
  <c r="U31" i="35" s="1"/>
  <c r="T29" i="35"/>
  <c r="T31" i="35" s="1"/>
  <c r="U27" i="35"/>
  <c r="T27" i="35"/>
  <c r="U26" i="35"/>
  <c r="T26" i="35"/>
  <c r="U25" i="35"/>
  <c r="U28" i="35" s="1"/>
  <c r="T25" i="35"/>
  <c r="T28" i="35" s="1"/>
  <c r="U23" i="35"/>
  <c r="U24" i="35" s="1"/>
  <c r="T23" i="35"/>
  <c r="T24" i="35" s="1"/>
  <c r="U21" i="35"/>
  <c r="T21" i="35"/>
  <c r="U20" i="35"/>
  <c r="T20" i="35"/>
  <c r="U19" i="35"/>
  <c r="T19" i="35"/>
  <c r="U18" i="35"/>
  <c r="T18" i="35"/>
  <c r="U22" i="35"/>
  <c r="T22" i="35"/>
  <c r="U15" i="35"/>
  <c r="T15" i="35"/>
  <c r="U14" i="35"/>
  <c r="U16" i="35" s="1"/>
  <c r="T14" i="35"/>
  <c r="T16" i="35" s="1"/>
  <c r="U12" i="35"/>
  <c r="U13" i="35" s="1"/>
  <c r="T12" i="35"/>
  <c r="T13" i="35" s="1"/>
  <c r="U10" i="35"/>
  <c r="T10" i="35"/>
  <c r="U11" i="35" l="1"/>
  <c r="T11" i="35"/>
  <c r="S48" i="35"/>
  <c r="T47" i="35"/>
  <c r="T48" i="35" s="1"/>
  <c r="N13" i="37"/>
  <c r="J14" i="37"/>
  <c r="N14" i="37"/>
  <c r="K13" i="37"/>
  <c r="K14" i="37" s="1"/>
  <c r="R102" i="36"/>
  <c r="Q102" i="36"/>
  <c r="P102" i="36"/>
  <c r="N102" i="36"/>
  <c r="M102" i="36"/>
  <c r="L102" i="36"/>
  <c r="O102" i="36" s="1"/>
  <c r="J102" i="36"/>
  <c r="I102" i="36"/>
  <c r="U102" i="36" s="1"/>
  <c r="H102" i="36"/>
  <c r="V101" i="36"/>
  <c r="W101" i="36" s="1"/>
  <c r="R100" i="36"/>
  <c r="Q100" i="36"/>
  <c r="P100" i="36"/>
  <c r="N100" i="36"/>
  <c r="M100" i="36"/>
  <c r="L100" i="36"/>
  <c r="J100" i="36"/>
  <c r="I100" i="36"/>
  <c r="H100" i="36"/>
  <c r="V99" i="36"/>
  <c r="U99" i="36"/>
  <c r="T99" i="36"/>
  <c r="S99" i="36"/>
  <c r="O99" i="36"/>
  <c r="K99" i="36"/>
  <c r="R98" i="36"/>
  <c r="Q98" i="36"/>
  <c r="P98" i="36"/>
  <c r="N98" i="36"/>
  <c r="M98" i="36"/>
  <c r="L98" i="36"/>
  <c r="J98" i="36"/>
  <c r="I98" i="36"/>
  <c r="H98" i="36"/>
  <c r="V97" i="36"/>
  <c r="U97" i="36"/>
  <c r="T97" i="36"/>
  <c r="S97" i="36"/>
  <c r="O97" i="36"/>
  <c r="K97" i="36"/>
  <c r="R96" i="36"/>
  <c r="Q96" i="36"/>
  <c r="P96" i="36"/>
  <c r="N96" i="36"/>
  <c r="M96" i="36"/>
  <c r="L96" i="36"/>
  <c r="J96" i="36"/>
  <c r="I96" i="36"/>
  <c r="H96" i="36"/>
  <c r="V95" i="36"/>
  <c r="U95" i="36"/>
  <c r="T95" i="36"/>
  <c r="S95" i="36"/>
  <c r="O95" i="36"/>
  <c r="K95" i="36"/>
  <c r="R94" i="36"/>
  <c r="Q94" i="36"/>
  <c r="P94" i="36"/>
  <c r="N94" i="36"/>
  <c r="M94" i="36"/>
  <c r="L94" i="36"/>
  <c r="J94" i="36"/>
  <c r="I94" i="36"/>
  <c r="H94" i="36"/>
  <c r="V93" i="36"/>
  <c r="U93" i="36"/>
  <c r="T93" i="36"/>
  <c r="S93" i="36"/>
  <c r="O93" i="36"/>
  <c r="K93" i="36"/>
  <c r="A93" i="36"/>
  <c r="V92" i="36"/>
  <c r="U92" i="36"/>
  <c r="T92" i="36"/>
  <c r="S92" i="36"/>
  <c r="O92" i="36"/>
  <c r="K92" i="36"/>
  <c r="N91" i="36"/>
  <c r="M91" i="36"/>
  <c r="L91" i="36"/>
  <c r="J91" i="36"/>
  <c r="I91" i="36"/>
  <c r="H91" i="36"/>
  <c r="V90" i="36"/>
  <c r="U90" i="36"/>
  <c r="T90" i="36"/>
  <c r="S90" i="36"/>
  <c r="O90" i="36"/>
  <c r="K90" i="36"/>
  <c r="A90" i="36"/>
  <c r="R89" i="36"/>
  <c r="R91" i="36" s="1"/>
  <c r="Q89" i="36"/>
  <c r="Q91" i="36" s="1"/>
  <c r="P89" i="36"/>
  <c r="N89" i="36"/>
  <c r="M89" i="36"/>
  <c r="L89" i="36"/>
  <c r="J89" i="36"/>
  <c r="I89" i="36"/>
  <c r="H89" i="36"/>
  <c r="V88" i="36"/>
  <c r="U88" i="36"/>
  <c r="T88" i="36"/>
  <c r="S88" i="36"/>
  <c r="O88" i="36"/>
  <c r="K88" i="36"/>
  <c r="V87" i="36"/>
  <c r="V89" i="36" s="1"/>
  <c r="U87" i="36"/>
  <c r="T87" i="36"/>
  <c r="S87" i="36"/>
  <c r="O87" i="36"/>
  <c r="K87" i="36"/>
  <c r="A87" i="36"/>
  <c r="A88" i="36" s="1"/>
  <c r="R86" i="36"/>
  <c r="Q86" i="36"/>
  <c r="P86" i="36"/>
  <c r="N86" i="36"/>
  <c r="M86" i="36"/>
  <c r="L86" i="36"/>
  <c r="J86" i="36"/>
  <c r="I86" i="36"/>
  <c r="H86" i="36"/>
  <c r="V85" i="36"/>
  <c r="U85" i="36"/>
  <c r="T85" i="36"/>
  <c r="S85" i="36"/>
  <c r="O85" i="36"/>
  <c r="K85" i="36"/>
  <c r="N84" i="36"/>
  <c r="M84" i="36"/>
  <c r="L84" i="36"/>
  <c r="J84" i="36"/>
  <c r="I84" i="36"/>
  <c r="H84" i="36"/>
  <c r="V83" i="36"/>
  <c r="U83" i="36"/>
  <c r="T83" i="36"/>
  <c r="S83" i="36"/>
  <c r="O83" i="36"/>
  <c r="K83" i="36"/>
  <c r="A83" i="36"/>
  <c r="R82" i="36"/>
  <c r="R84" i="36" s="1"/>
  <c r="Q82" i="36"/>
  <c r="P82" i="36"/>
  <c r="P84" i="36" s="1"/>
  <c r="N82" i="36"/>
  <c r="M82" i="36"/>
  <c r="L82" i="36"/>
  <c r="J82" i="36"/>
  <c r="I82" i="36"/>
  <c r="H82" i="36"/>
  <c r="V81" i="36"/>
  <c r="U81" i="36"/>
  <c r="T81" i="36"/>
  <c r="S81" i="36"/>
  <c r="O81" i="36"/>
  <c r="K81" i="36"/>
  <c r="V80" i="36"/>
  <c r="V82" i="36" s="1"/>
  <c r="U80" i="36"/>
  <c r="T80" i="36"/>
  <c r="S80" i="36"/>
  <c r="O80" i="36"/>
  <c r="K80" i="36"/>
  <c r="A80" i="36"/>
  <c r="A81" i="36" s="1"/>
  <c r="R79" i="36"/>
  <c r="Q79" i="36"/>
  <c r="P79" i="36"/>
  <c r="N79" i="36"/>
  <c r="M79" i="36"/>
  <c r="L79" i="36"/>
  <c r="J79" i="36"/>
  <c r="I79" i="36"/>
  <c r="H79" i="36"/>
  <c r="V78" i="36"/>
  <c r="U78" i="36"/>
  <c r="T78" i="36"/>
  <c r="S78" i="36"/>
  <c r="O78" i="36"/>
  <c r="K78" i="36"/>
  <c r="A78" i="36"/>
  <c r="R77" i="36"/>
  <c r="Q77" i="36"/>
  <c r="P77" i="36"/>
  <c r="N77" i="36"/>
  <c r="M77" i="36"/>
  <c r="L77" i="36"/>
  <c r="J77" i="36"/>
  <c r="I77" i="36"/>
  <c r="H77" i="36"/>
  <c r="V76" i="36"/>
  <c r="U76" i="36"/>
  <c r="T76" i="36"/>
  <c r="S76" i="36"/>
  <c r="O76" i="36"/>
  <c r="K76" i="36"/>
  <c r="V75" i="36"/>
  <c r="V77" i="36" s="1"/>
  <c r="U75" i="36"/>
  <c r="T75" i="36"/>
  <c r="S75" i="36"/>
  <c r="O75" i="36"/>
  <c r="K75" i="36"/>
  <c r="A75" i="36"/>
  <c r="A76" i="36" s="1"/>
  <c r="R74" i="36"/>
  <c r="Q74" i="36"/>
  <c r="P74" i="36"/>
  <c r="N74" i="36"/>
  <c r="M74" i="36"/>
  <c r="L74" i="36"/>
  <c r="J74" i="36"/>
  <c r="I74" i="36"/>
  <c r="H74" i="36"/>
  <c r="V73" i="36"/>
  <c r="U73" i="36"/>
  <c r="T73" i="36"/>
  <c r="S73" i="36"/>
  <c r="O73" i="36"/>
  <c r="K73" i="36"/>
  <c r="V72" i="36"/>
  <c r="U72" i="36"/>
  <c r="T72" i="36"/>
  <c r="S72" i="36"/>
  <c r="O72" i="36"/>
  <c r="K72" i="36"/>
  <c r="V71" i="36"/>
  <c r="V74" i="36" s="1"/>
  <c r="U71" i="36"/>
  <c r="U74" i="36" s="1"/>
  <c r="U77" i="36" s="1"/>
  <c r="T71" i="36"/>
  <c r="T74" i="36" s="1"/>
  <c r="T77" i="36" s="1"/>
  <c r="S71" i="36"/>
  <c r="O71" i="36"/>
  <c r="K71" i="36"/>
  <c r="A71" i="36"/>
  <c r="A72" i="36" s="1"/>
  <c r="A73" i="36" s="1"/>
  <c r="R70" i="36"/>
  <c r="Q70" i="36"/>
  <c r="P70" i="36"/>
  <c r="N70" i="36"/>
  <c r="M70" i="36"/>
  <c r="L70" i="36"/>
  <c r="J70" i="36"/>
  <c r="I70" i="36"/>
  <c r="H70" i="36"/>
  <c r="V69" i="36"/>
  <c r="U69" i="36"/>
  <c r="T69" i="36"/>
  <c r="S69" i="36"/>
  <c r="O69" i="36"/>
  <c r="K69" i="36"/>
  <c r="A69" i="36"/>
  <c r="R68" i="36"/>
  <c r="Q68" i="36"/>
  <c r="P68" i="36"/>
  <c r="N68" i="36"/>
  <c r="M68" i="36"/>
  <c r="L68" i="36"/>
  <c r="J68" i="36"/>
  <c r="I68" i="36"/>
  <c r="H68" i="36"/>
  <c r="V67" i="36"/>
  <c r="U67" i="36"/>
  <c r="T67" i="36"/>
  <c r="S67" i="36"/>
  <c r="O67" i="36"/>
  <c r="K67" i="36"/>
  <c r="V66" i="36"/>
  <c r="U66" i="36"/>
  <c r="T66" i="36"/>
  <c r="S66" i="36"/>
  <c r="O66" i="36"/>
  <c r="K66" i="36"/>
  <c r="V65" i="36"/>
  <c r="U65" i="36"/>
  <c r="T65" i="36"/>
  <c r="S65" i="36"/>
  <c r="O65" i="36"/>
  <c r="K65" i="36"/>
  <c r="V64" i="36"/>
  <c r="U64" i="36"/>
  <c r="T64" i="36"/>
  <c r="S64" i="36"/>
  <c r="O64" i="36"/>
  <c r="K64" i="36"/>
  <c r="V63" i="36"/>
  <c r="U63" i="36"/>
  <c r="T63" i="36"/>
  <c r="S63" i="36"/>
  <c r="O63" i="36"/>
  <c r="K63" i="36"/>
  <c r="V62" i="36"/>
  <c r="U62" i="36"/>
  <c r="T62" i="36"/>
  <c r="S62" i="36"/>
  <c r="O62" i="36"/>
  <c r="K62" i="36"/>
  <c r="V61" i="36"/>
  <c r="U61" i="36"/>
  <c r="T61" i="36"/>
  <c r="S61" i="36"/>
  <c r="O61" i="36"/>
  <c r="K61" i="36"/>
  <c r="A61" i="36"/>
  <c r="A62" i="36" s="1"/>
  <c r="A63" i="36" s="1"/>
  <c r="A64" i="36" s="1"/>
  <c r="A65" i="36" s="1"/>
  <c r="A66" i="36" s="1"/>
  <c r="A67" i="36" s="1"/>
  <c r="R60" i="36"/>
  <c r="Q60" i="36"/>
  <c r="P60" i="36"/>
  <c r="N60" i="36"/>
  <c r="M60" i="36"/>
  <c r="L60" i="36"/>
  <c r="J60" i="36"/>
  <c r="I60" i="36"/>
  <c r="H60" i="36"/>
  <c r="V59" i="36"/>
  <c r="U59" i="36"/>
  <c r="T59" i="36"/>
  <c r="S59" i="36"/>
  <c r="O59" i="36"/>
  <c r="K59" i="36"/>
  <c r="A59" i="36"/>
  <c r="R58" i="36"/>
  <c r="Q58" i="36"/>
  <c r="P58" i="36"/>
  <c r="N58" i="36"/>
  <c r="M58" i="36"/>
  <c r="L58" i="36"/>
  <c r="J58" i="36"/>
  <c r="I58" i="36"/>
  <c r="H58" i="36"/>
  <c r="V57" i="36"/>
  <c r="U57" i="36"/>
  <c r="T57" i="36"/>
  <c r="S57" i="36"/>
  <c r="O57" i="36"/>
  <c r="K57" i="36"/>
  <c r="V56" i="36"/>
  <c r="V58" i="36" s="1"/>
  <c r="U56" i="36"/>
  <c r="T56" i="36"/>
  <c r="S56" i="36"/>
  <c r="O56" i="36"/>
  <c r="K56" i="36"/>
  <c r="A56" i="36"/>
  <c r="A57" i="36" s="1"/>
  <c r="R55" i="36"/>
  <c r="Q55" i="36"/>
  <c r="P55" i="36"/>
  <c r="N55" i="36"/>
  <c r="M55" i="36"/>
  <c r="L55" i="36"/>
  <c r="J55" i="36"/>
  <c r="I55" i="36"/>
  <c r="H55" i="36"/>
  <c r="V54" i="36"/>
  <c r="U54" i="36"/>
  <c r="T54" i="36"/>
  <c r="S54" i="36"/>
  <c r="O54" i="36"/>
  <c r="K54" i="36"/>
  <c r="V53" i="36"/>
  <c r="U53" i="36"/>
  <c r="T53" i="36"/>
  <c r="S53" i="36"/>
  <c r="O53" i="36"/>
  <c r="K53" i="36"/>
  <c r="V52" i="36"/>
  <c r="V55" i="36" s="1"/>
  <c r="U52" i="36"/>
  <c r="U55" i="36" s="1"/>
  <c r="U58" i="36" s="1"/>
  <c r="T52" i="36"/>
  <c r="T55" i="36" s="1"/>
  <c r="T58" i="36" s="1"/>
  <c r="S52" i="36"/>
  <c r="O52" i="36"/>
  <c r="K52" i="36"/>
  <c r="A52" i="36"/>
  <c r="A53" i="36" s="1"/>
  <c r="A54" i="36" s="1"/>
  <c r="R51" i="36"/>
  <c r="Q51" i="36"/>
  <c r="P51" i="36"/>
  <c r="N51" i="36"/>
  <c r="M51" i="36"/>
  <c r="L51" i="36"/>
  <c r="J51" i="36"/>
  <c r="I51" i="36"/>
  <c r="H51" i="36"/>
  <c r="V50" i="36"/>
  <c r="U50" i="36"/>
  <c r="T50" i="36"/>
  <c r="S50" i="36"/>
  <c r="O50" i="36"/>
  <c r="K50" i="36"/>
  <c r="V49" i="36"/>
  <c r="U49" i="36"/>
  <c r="T49" i="36"/>
  <c r="S49" i="36"/>
  <c r="O49" i="36"/>
  <c r="K49" i="36"/>
  <c r="V48" i="36"/>
  <c r="V51" i="36" s="1"/>
  <c r="U48" i="36"/>
  <c r="U51" i="36" s="1"/>
  <c r="T48" i="36"/>
  <c r="T51" i="36" s="1"/>
  <c r="S48" i="36"/>
  <c r="O48" i="36"/>
  <c r="K48" i="36"/>
  <c r="A48" i="36"/>
  <c r="A49" i="36" s="1"/>
  <c r="A50" i="36" s="1"/>
  <c r="N47" i="36"/>
  <c r="V46" i="36"/>
  <c r="U46" i="36"/>
  <c r="T46" i="36"/>
  <c r="S46" i="36"/>
  <c r="O46" i="36"/>
  <c r="K46" i="36"/>
  <c r="A46" i="36"/>
  <c r="R45" i="36"/>
  <c r="R47" i="36" s="1"/>
  <c r="Q45" i="36"/>
  <c r="Q47" i="36" s="1"/>
  <c r="P45" i="36"/>
  <c r="P47" i="36" s="1"/>
  <c r="N45" i="36"/>
  <c r="M45" i="36"/>
  <c r="M47" i="36" s="1"/>
  <c r="L45" i="36"/>
  <c r="L47" i="36" s="1"/>
  <c r="J45" i="36"/>
  <c r="J47" i="36" s="1"/>
  <c r="V47" i="36" s="1"/>
  <c r="I45" i="36"/>
  <c r="I47" i="36" s="1"/>
  <c r="H45" i="36"/>
  <c r="H47" i="36" s="1"/>
  <c r="V44" i="36"/>
  <c r="U44" i="36"/>
  <c r="T44" i="36"/>
  <c r="S44" i="36"/>
  <c r="O44" i="36"/>
  <c r="K44" i="36"/>
  <c r="V43" i="36"/>
  <c r="U43" i="36"/>
  <c r="T43" i="36"/>
  <c r="S43" i="36"/>
  <c r="O43" i="36"/>
  <c r="K43" i="36"/>
  <c r="V42" i="36"/>
  <c r="V45" i="36" s="1"/>
  <c r="U42" i="36"/>
  <c r="U45" i="36" s="1"/>
  <c r="T42" i="36"/>
  <c r="T45" i="36" s="1"/>
  <c r="S42" i="36"/>
  <c r="O42" i="36"/>
  <c r="K42" i="36"/>
  <c r="A42" i="36"/>
  <c r="A43" i="36" s="1"/>
  <c r="A44" i="36" s="1"/>
  <c r="R41" i="36"/>
  <c r="Q41" i="36"/>
  <c r="P41" i="36"/>
  <c r="N41" i="36"/>
  <c r="M41" i="36"/>
  <c r="L41" i="36"/>
  <c r="J41" i="36"/>
  <c r="I41" i="36"/>
  <c r="H41" i="36"/>
  <c r="V40" i="36"/>
  <c r="U40" i="36"/>
  <c r="T40" i="36"/>
  <c r="S40" i="36"/>
  <c r="O40" i="36"/>
  <c r="K40" i="36"/>
  <c r="A40" i="36"/>
  <c r="R39" i="36"/>
  <c r="Q39" i="36"/>
  <c r="P39" i="36"/>
  <c r="N39" i="36"/>
  <c r="M39" i="36"/>
  <c r="L39" i="36"/>
  <c r="J39" i="36"/>
  <c r="I39" i="36"/>
  <c r="H39" i="36"/>
  <c r="V38" i="36"/>
  <c r="U38" i="36"/>
  <c r="T38" i="36"/>
  <c r="S38" i="36"/>
  <c r="O38" i="36"/>
  <c r="K38" i="36"/>
  <c r="A38" i="36"/>
  <c r="R33" i="36"/>
  <c r="Q33" i="36"/>
  <c r="P33" i="36"/>
  <c r="N33" i="36"/>
  <c r="M33" i="36"/>
  <c r="L33" i="36"/>
  <c r="J33" i="36"/>
  <c r="I33" i="36"/>
  <c r="H33" i="36"/>
  <c r="V32" i="36"/>
  <c r="U32" i="36"/>
  <c r="T32" i="36"/>
  <c r="S32" i="36"/>
  <c r="K32" i="36"/>
  <c r="R31" i="36"/>
  <c r="Q31" i="36"/>
  <c r="P31" i="36"/>
  <c r="N31" i="36"/>
  <c r="M31" i="36"/>
  <c r="L31" i="36"/>
  <c r="J31" i="36"/>
  <c r="I31" i="36"/>
  <c r="H31" i="36"/>
  <c r="V30" i="36"/>
  <c r="U30" i="36"/>
  <c r="T30" i="36"/>
  <c r="S30" i="36"/>
  <c r="O30" i="36"/>
  <c r="K30" i="36"/>
  <c r="V29" i="36"/>
  <c r="U29" i="36"/>
  <c r="T29" i="36"/>
  <c r="S29" i="36"/>
  <c r="O29" i="36"/>
  <c r="K29" i="36"/>
  <c r="V28" i="36"/>
  <c r="V31" i="36" s="1"/>
  <c r="U28" i="36"/>
  <c r="U31" i="36" s="1"/>
  <c r="T28" i="36"/>
  <c r="S28" i="36"/>
  <c r="S31" i="36" s="1"/>
  <c r="O28" i="36"/>
  <c r="O31" i="36" s="1"/>
  <c r="K28" i="36"/>
  <c r="K31" i="36" s="1"/>
  <c r="R27" i="36"/>
  <c r="Q27" i="36"/>
  <c r="P27" i="36"/>
  <c r="N27" i="36"/>
  <c r="M27" i="36"/>
  <c r="L27" i="36"/>
  <c r="J27" i="36"/>
  <c r="I27" i="36"/>
  <c r="H27" i="36"/>
  <c r="V26" i="36"/>
  <c r="U26" i="36"/>
  <c r="T26" i="36"/>
  <c r="S26" i="36"/>
  <c r="O26" i="36"/>
  <c r="K26" i="36"/>
  <c r="A26" i="36"/>
  <c r="R25" i="36"/>
  <c r="Q25" i="36"/>
  <c r="P25" i="36"/>
  <c r="N25" i="36"/>
  <c r="M25" i="36"/>
  <c r="L25" i="36"/>
  <c r="J25" i="36"/>
  <c r="I25" i="36"/>
  <c r="H25" i="36"/>
  <c r="V24" i="36"/>
  <c r="U24" i="36"/>
  <c r="T24" i="36"/>
  <c r="K24" i="36"/>
  <c r="R23" i="36"/>
  <c r="Q23" i="36"/>
  <c r="P23" i="36"/>
  <c r="N23" i="36"/>
  <c r="M23" i="36"/>
  <c r="L23" i="36"/>
  <c r="J23" i="36"/>
  <c r="I23" i="36"/>
  <c r="H23" i="36"/>
  <c r="V22" i="36"/>
  <c r="U22" i="36"/>
  <c r="T22" i="36"/>
  <c r="S22" i="36"/>
  <c r="O22" i="36"/>
  <c r="K22" i="36"/>
  <c r="A22" i="36"/>
  <c r="R21" i="36"/>
  <c r="Q21" i="36"/>
  <c r="P21" i="36"/>
  <c r="N21" i="36"/>
  <c r="M21" i="36"/>
  <c r="L21" i="36"/>
  <c r="J21" i="36"/>
  <c r="I21" i="36"/>
  <c r="H21" i="36"/>
  <c r="V20" i="36"/>
  <c r="U20" i="36"/>
  <c r="T20" i="36"/>
  <c r="S20" i="36"/>
  <c r="O20" i="36"/>
  <c r="K20" i="36"/>
  <c r="A20" i="36"/>
  <c r="R19" i="36"/>
  <c r="Q19" i="36"/>
  <c r="P19" i="36"/>
  <c r="N19" i="36"/>
  <c r="M19" i="36"/>
  <c r="L19" i="36"/>
  <c r="J19" i="36"/>
  <c r="I19" i="36"/>
  <c r="H19" i="36"/>
  <c r="V18" i="36"/>
  <c r="U18" i="36"/>
  <c r="T18" i="36"/>
  <c r="K18" i="36"/>
  <c r="R17" i="36"/>
  <c r="Q17" i="36"/>
  <c r="P17" i="36"/>
  <c r="N17" i="36"/>
  <c r="M17" i="36"/>
  <c r="L17" i="36"/>
  <c r="J17" i="36"/>
  <c r="I17" i="36"/>
  <c r="H17" i="36"/>
  <c r="V16" i="36"/>
  <c r="U16" i="36"/>
  <c r="T16" i="36"/>
  <c r="K16" i="36"/>
  <c r="R15" i="36"/>
  <c r="Q15" i="36"/>
  <c r="P15" i="36"/>
  <c r="N15" i="36"/>
  <c r="M15" i="36"/>
  <c r="L15" i="36"/>
  <c r="J15" i="36"/>
  <c r="I15" i="36"/>
  <c r="H15" i="36"/>
  <c r="V14" i="36"/>
  <c r="U14" i="36"/>
  <c r="T14" i="36"/>
  <c r="K14" i="36"/>
  <c r="R13" i="36"/>
  <c r="Q13" i="36"/>
  <c r="P13" i="36"/>
  <c r="N13" i="36"/>
  <c r="M13" i="36"/>
  <c r="L13" i="36"/>
  <c r="J13" i="36"/>
  <c r="I13" i="36"/>
  <c r="H13" i="36"/>
  <c r="V12" i="36"/>
  <c r="U12" i="36"/>
  <c r="T12" i="36"/>
  <c r="K12" i="36"/>
  <c r="R11" i="36"/>
  <c r="Q11" i="36"/>
  <c r="P11" i="36"/>
  <c r="N11" i="36"/>
  <c r="M11" i="36"/>
  <c r="L11" i="36"/>
  <c r="J11" i="36"/>
  <c r="I11" i="36"/>
  <c r="H11" i="36"/>
  <c r="V10" i="36"/>
  <c r="U10" i="36"/>
  <c r="T10" i="36"/>
  <c r="S10" i="36"/>
  <c r="O10" i="36"/>
  <c r="K10" i="36"/>
  <c r="O13" i="37" l="1"/>
  <c r="P13" i="37" s="1"/>
  <c r="P14" i="37" s="1"/>
  <c r="O14" i="37"/>
  <c r="Q13" i="37"/>
  <c r="Q14" i="37" s="1"/>
  <c r="W10" i="36"/>
  <c r="X10" i="36" s="1"/>
  <c r="T13" i="36"/>
  <c r="V13" i="36"/>
  <c r="S13" i="36"/>
  <c r="W14" i="36"/>
  <c r="X14" i="36" s="1"/>
  <c r="X15" i="36" s="1"/>
  <c r="U15" i="36"/>
  <c r="O15" i="36"/>
  <c r="T17" i="36"/>
  <c r="V17" i="36"/>
  <c r="S17" i="36"/>
  <c r="W18" i="36"/>
  <c r="X18" i="36" s="1"/>
  <c r="X19" i="36" s="1"/>
  <c r="U19" i="36"/>
  <c r="O19" i="36"/>
  <c r="W20" i="36"/>
  <c r="X20" i="36" s="1"/>
  <c r="X21" i="36" s="1"/>
  <c r="U21" i="36"/>
  <c r="O21" i="36"/>
  <c r="W22" i="36"/>
  <c r="X22" i="36" s="1"/>
  <c r="X23" i="36" s="1"/>
  <c r="U23" i="36"/>
  <c r="O23" i="36"/>
  <c r="W24" i="36"/>
  <c r="Y24" i="36" s="1"/>
  <c r="Y25" i="36" s="1"/>
  <c r="T25" i="36"/>
  <c r="V25" i="36"/>
  <c r="S25" i="36"/>
  <c r="W26" i="36"/>
  <c r="X26" i="36" s="1"/>
  <c r="X27" i="36" s="1"/>
  <c r="T27" i="36"/>
  <c r="V27" i="36"/>
  <c r="S27" i="36"/>
  <c r="W28" i="36"/>
  <c r="W29" i="36"/>
  <c r="Y29" i="36" s="1"/>
  <c r="W30" i="36"/>
  <c r="X30" i="36" s="1"/>
  <c r="U33" i="36"/>
  <c r="S33" i="36"/>
  <c r="K82" i="36"/>
  <c r="K84" i="36"/>
  <c r="W99" i="36"/>
  <c r="Y99" i="36" s="1"/>
  <c r="Y100" i="36" s="1"/>
  <c r="U100" i="36"/>
  <c r="O100" i="36"/>
  <c r="W38" i="36"/>
  <c r="Y38" i="36" s="1"/>
  <c r="Y39" i="36" s="1"/>
  <c r="T39" i="36"/>
  <c r="V39" i="36"/>
  <c r="O39" i="36"/>
  <c r="S39" i="36"/>
  <c r="T41" i="36"/>
  <c r="V41" i="36"/>
  <c r="S41" i="36"/>
  <c r="K51" i="36"/>
  <c r="S51" i="36"/>
  <c r="K55" i="36"/>
  <c r="S55" i="36"/>
  <c r="K58" i="36"/>
  <c r="S58" i="36"/>
  <c r="T60" i="36"/>
  <c r="V60" i="36"/>
  <c r="S60" i="36"/>
  <c r="W61" i="36"/>
  <c r="X61" i="36" s="1"/>
  <c r="W62" i="36"/>
  <c r="X62" i="36" s="1"/>
  <c r="W63" i="36"/>
  <c r="X63" i="36" s="1"/>
  <c r="W64" i="36"/>
  <c r="Y64" i="36" s="1"/>
  <c r="W65" i="36"/>
  <c r="X65" i="36" s="1"/>
  <c r="W66" i="36"/>
  <c r="X66" i="36" s="1"/>
  <c r="W67" i="36"/>
  <c r="X67" i="36" s="1"/>
  <c r="T68" i="36"/>
  <c r="V68" i="36"/>
  <c r="O68" i="36"/>
  <c r="W69" i="36"/>
  <c r="Y69" i="36" s="1"/>
  <c r="Y70" i="36" s="1"/>
  <c r="T70" i="36"/>
  <c r="V70" i="36"/>
  <c r="O70" i="36"/>
  <c r="W72" i="36"/>
  <c r="X72" i="36" s="1"/>
  <c r="W73" i="36"/>
  <c r="X73" i="36" s="1"/>
  <c r="O74" i="36"/>
  <c r="W75" i="36"/>
  <c r="Y75" i="36" s="1"/>
  <c r="W76" i="36"/>
  <c r="Y76" i="36" s="1"/>
  <c r="O77" i="36"/>
  <c r="W78" i="36"/>
  <c r="X78" i="36" s="1"/>
  <c r="X79" i="36" s="1"/>
  <c r="T79" i="36"/>
  <c r="T82" i="36" s="1"/>
  <c r="V79" i="36"/>
  <c r="O79" i="36"/>
  <c r="K86" i="36"/>
  <c r="V86" i="36"/>
  <c r="S86" i="36"/>
  <c r="K89" i="36"/>
  <c r="S89" i="36"/>
  <c r="K91" i="36"/>
  <c r="W92" i="36"/>
  <c r="Y92" i="36" s="1"/>
  <c r="K94" i="36"/>
  <c r="S94" i="36"/>
  <c r="K96" i="36"/>
  <c r="V96" i="36"/>
  <c r="S96" i="36"/>
  <c r="K98" i="36"/>
  <c r="S98" i="36"/>
  <c r="K102" i="36"/>
  <c r="V102" i="36"/>
  <c r="S102" i="36"/>
  <c r="T102" i="36"/>
  <c r="W102" i="36" s="1"/>
  <c r="Y101" i="36"/>
  <c r="Y102" i="36" s="1"/>
  <c r="X101" i="36"/>
  <c r="X102" i="36" s="1"/>
  <c r="U98" i="36"/>
  <c r="T11" i="36"/>
  <c r="W12" i="36"/>
  <c r="X12" i="36" s="1"/>
  <c r="X13" i="36" s="1"/>
  <c r="U13" i="36"/>
  <c r="O13" i="36"/>
  <c r="K15" i="36"/>
  <c r="V15" i="36"/>
  <c r="S15" i="36"/>
  <c r="W16" i="36"/>
  <c r="Y16" i="36" s="1"/>
  <c r="Y17" i="36" s="1"/>
  <c r="U17" i="36"/>
  <c r="O17" i="36"/>
  <c r="T19" i="36"/>
  <c r="S82" i="36"/>
  <c r="Q84" i="36"/>
  <c r="U84" i="36" s="1"/>
  <c r="V19" i="36"/>
  <c r="S19" i="36"/>
  <c r="K21" i="36"/>
  <c r="V21" i="36"/>
  <c r="S21" i="36"/>
  <c r="K23" i="36"/>
  <c r="V23" i="36"/>
  <c r="S23" i="36"/>
  <c r="U25" i="36"/>
  <c r="O25" i="36"/>
  <c r="U27" i="36"/>
  <c r="O27" i="36"/>
  <c r="W32" i="36"/>
  <c r="X32" i="36" s="1"/>
  <c r="X33" i="36" s="1"/>
  <c r="T33" i="36"/>
  <c r="V33" i="36"/>
  <c r="O33" i="36"/>
  <c r="U39" i="36"/>
  <c r="W40" i="36"/>
  <c r="Y40" i="36" s="1"/>
  <c r="Y41" i="36" s="1"/>
  <c r="U41" i="36"/>
  <c r="O41" i="36"/>
  <c r="W43" i="36"/>
  <c r="X43" i="36" s="1"/>
  <c r="W44" i="36"/>
  <c r="X44" i="36" s="1"/>
  <c r="U47" i="36"/>
  <c r="O47" i="36"/>
  <c r="W46" i="36"/>
  <c r="X46" i="36" s="1"/>
  <c r="X47" i="36" s="1"/>
  <c r="W49" i="36"/>
  <c r="Y49" i="36" s="1"/>
  <c r="W50" i="36"/>
  <c r="X50" i="36" s="1"/>
  <c r="O51" i="36"/>
  <c r="W53" i="36"/>
  <c r="X53" i="36" s="1"/>
  <c r="W54" i="36"/>
  <c r="Y54" i="36" s="1"/>
  <c r="O55" i="36"/>
  <c r="W56" i="36"/>
  <c r="X56" i="36" s="1"/>
  <c r="W57" i="36"/>
  <c r="Y57" i="36" s="1"/>
  <c r="O58" i="36"/>
  <c r="W59" i="36"/>
  <c r="Y59" i="36" s="1"/>
  <c r="Y60" i="36" s="1"/>
  <c r="U60" i="36"/>
  <c r="O60" i="36"/>
  <c r="U68" i="36"/>
  <c r="S68" i="36"/>
  <c r="U70" i="36"/>
  <c r="S70" i="36"/>
  <c r="K74" i="36"/>
  <c r="S74" i="36"/>
  <c r="K77" i="36"/>
  <c r="S77" i="36"/>
  <c r="K79" i="36"/>
  <c r="S79" i="36"/>
  <c r="U79" i="36"/>
  <c r="U82" i="36" s="1"/>
  <c r="W80" i="36"/>
  <c r="X80" i="36" s="1"/>
  <c r="W81" i="36"/>
  <c r="X81" i="36" s="1"/>
  <c r="O82" i="36"/>
  <c r="W83" i="36"/>
  <c r="Y83" i="36" s="1"/>
  <c r="Y84" i="36" s="1"/>
  <c r="O84" i="36"/>
  <c r="W85" i="36"/>
  <c r="Y85" i="36" s="1"/>
  <c r="Y86" i="36" s="1"/>
  <c r="U86" i="36"/>
  <c r="U89" i="36" s="1"/>
  <c r="O86" i="36"/>
  <c r="W87" i="36"/>
  <c r="X87" i="36" s="1"/>
  <c r="W88" i="36"/>
  <c r="Y88" i="36" s="1"/>
  <c r="O89" i="36"/>
  <c r="W90" i="36"/>
  <c r="Y90" i="36" s="1"/>
  <c r="Y91" i="36" s="1"/>
  <c r="O91" i="36"/>
  <c r="V94" i="36"/>
  <c r="W93" i="36"/>
  <c r="Y93" i="36" s="1"/>
  <c r="O94" i="36"/>
  <c r="W95" i="36"/>
  <c r="Y95" i="36" s="1"/>
  <c r="Y96" i="36" s="1"/>
  <c r="U96" i="36"/>
  <c r="O96" i="36"/>
  <c r="W97" i="36"/>
  <c r="Y97" i="36" s="1"/>
  <c r="Y98" i="36" s="1"/>
  <c r="T98" i="36"/>
  <c r="V98" i="36"/>
  <c r="O98" i="36"/>
  <c r="K100" i="36"/>
  <c r="V100" i="36"/>
  <c r="S100" i="36"/>
  <c r="Y22" i="36"/>
  <c r="Y23" i="36" s="1"/>
  <c r="X24" i="36"/>
  <c r="X25" i="36" s="1"/>
  <c r="Y30" i="36"/>
  <c r="T47" i="36"/>
  <c r="K47" i="36"/>
  <c r="S47" i="36"/>
  <c r="Y44" i="36"/>
  <c r="X54" i="36"/>
  <c r="Y56" i="36"/>
  <c r="V11" i="36"/>
  <c r="K13" i="36"/>
  <c r="T15" i="36"/>
  <c r="K17" i="36"/>
  <c r="T21" i="36"/>
  <c r="T23" i="36"/>
  <c r="K25" i="36"/>
  <c r="K27" i="36"/>
  <c r="T31" i="36"/>
  <c r="K39" i="36"/>
  <c r="K41" i="36"/>
  <c r="W42" i="36"/>
  <c r="K45" i="36"/>
  <c r="O45" i="36"/>
  <c r="S45" i="36"/>
  <c r="W48" i="36"/>
  <c r="W52" i="36"/>
  <c r="Y63" i="36"/>
  <c r="Y67" i="36"/>
  <c r="Y72" i="36"/>
  <c r="Y78" i="36"/>
  <c r="Y79" i="36" s="1"/>
  <c r="V91" i="36"/>
  <c r="X92" i="36"/>
  <c r="K11" i="36"/>
  <c r="O11" i="36"/>
  <c r="S11" i="36"/>
  <c r="U11" i="36"/>
  <c r="K19" i="36"/>
  <c r="K33" i="36"/>
  <c r="Y81" i="36"/>
  <c r="X93" i="36"/>
  <c r="X97" i="36"/>
  <c r="X98" i="36" s="1"/>
  <c r="T86" i="36"/>
  <c r="U91" i="36"/>
  <c r="U94" i="36" s="1"/>
  <c r="T96" i="36"/>
  <c r="T100" i="36"/>
  <c r="K60" i="36"/>
  <c r="K68" i="36"/>
  <c r="K70" i="36"/>
  <c r="W71" i="36"/>
  <c r="T84" i="36"/>
  <c r="V84" i="36"/>
  <c r="P91" i="36"/>
  <c r="S91" i="36" s="1"/>
  <c r="W82" i="36" l="1"/>
  <c r="W94" i="36"/>
  <c r="X69" i="36"/>
  <c r="X70" i="36" s="1"/>
  <c r="Y65" i="36"/>
  <c r="Y61" i="36"/>
  <c r="X49" i="36"/>
  <c r="X40" i="36"/>
  <c r="X41" i="36" s="1"/>
  <c r="Y14" i="36"/>
  <c r="Y15" i="36" s="1"/>
  <c r="W39" i="36"/>
  <c r="W68" i="36"/>
  <c r="Y73" i="36"/>
  <c r="Y66" i="36"/>
  <c r="X64" i="36"/>
  <c r="Y62" i="36"/>
  <c r="W23" i="36"/>
  <c r="X59" i="36"/>
  <c r="X60" i="36" s="1"/>
  <c r="Y50" i="36"/>
  <c r="Y46" i="36"/>
  <c r="Y47" i="36" s="1"/>
  <c r="Y43" i="36"/>
  <c r="Y26" i="36"/>
  <c r="Y27" i="36" s="1"/>
  <c r="X16" i="36"/>
  <c r="X17" i="36" s="1"/>
  <c r="X29" i="36"/>
  <c r="Y18" i="36"/>
  <c r="Y19" i="36" s="1"/>
  <c r="Y10" i="36"/>
  <c r="Y32" i="36"/>
  <c r="Y33" i="36" s="1"/>
  <c r="Y12" i="36"/>
  <c r="Y13" i="36" s="1"/>
  <c r="W13" i="36"/>
  <c r="Y11" i="36"/>
  <c r="X11" i="36"/>
  <c r="W25" i="36"/>
  <c r="W31" i="36"/>
  <c r="W17" i="36"/>
  <c r="W100" i="36"/>
  <c r="X75" i="36"/>
  <c r="X38" i="36"/>
  <c r="X39" i="36" s="1"/>
  <c r="Y28" i="36"/>
  <c r="Y20" i="36"/>
  <c r="Y21" i="36" s="1"/>
  <c r="Y87" i="36"/>
  <c r="X99" i="36"/>
  <c r="X100" i="36" s="1"/>
  <c r="X95" i="36"/>
  <c r="X96" i="36" s="1"/>
  <c r="W21" i="36"/>
  <c r="X57" i="36"/>
  <c r="Y53" i="36"/>
  <c r="W47" i="36"/>
  <c r="X28" i="36"/>
  <c r="W70" i="36"/>
  <c r="W60" i="36"/>
  <c r="W58" i="36"/>
  <c r="W27" i="36"/>
  <c r="W77" i="36"/>
  <c r="W89" i="36"/>
  <c r="X90" i="36"/>
  <c r="X91" i="36" s="1"/>
  <c r="W79" i="36"/>
  <c r="X83" i="36"/>
  <c r="X84" i="36" s="1"/>
  <c r="X76" i="36"/>
  <c r="X77" i="36" s="1"/>
  <c r="W15" i="36"/>
  <c r="W41" i="36"/>
  <c r="W33" i="36"/>
  <c r="W19" i="36"/>
  <c r="T91" i="36"/>
  <c r="Y89" i="36"/>
  <c r="W96" i="36"/>
  <c r="X88" i="36"/>
  <c r="X89" i="36" s="1"/>
  <c r="X85" i="36"/>
  <c r="X86" i="36" s="1"/>
  <c r="Y80" i="36"/>
  <c r="Y82" i="36" s="1"/>
  <c r="X58" i="36"/>
  <c r="W98" i="36"/>
  <c r="S84" i="36"/>
  <c r="W84" i="36"/>
  <c r="W86" i="36"/>
  <c r="T89" i="36"/>
  <c r="X82" i="36"/>
  <c r="Y94" i="36"/>
  <c r="X68" i="36"/>
  <c r="X48" i="36"/>
  <c r="X51" i="36" s="1"/>
  <c r="W51" i="36"/>
  <c r="Y48" i="36"/>
  <c r="X42" i="36"/>
  <c r="X45" i="36" s="1"/>
  <c r="W45" i="36"/>
  <c r="Y42" i="36"/>
  <c r="Y45" i="36" s="1"/>
  <c r="Y31" i="36"/>
  <c r="W11" i="36"/>
  <c r="T94" i="36"/>
  <c r="W91" i="36"/>
  <c r="Y71" i="36"/>
  <c r="W74" i="36"/>
  <c r="X71" i="36"/>
  <c r="X74" i="36" s="1"/>
  <c r="X94" i="36"/>
  <c r="Y77" i="36"/>
  <c r="Y68" i="36"/>
  <c r="X52" i="36"/>
  <c r="X55" i="36" s="1"/>
  <c r="W55" i="36"/>
  <c r="Y52" i="36"/>
  <c r="Y58" i="36"/>
  <c r="Y74" i="36" l="1"/>
  <c r="Y51" i="36"/>
  <c r="X31" i="36"/>
  <c r="X103" i="36" s="1"/>
  <c r="Y55" i="36"/>
  <c r="Y103" i="36" l="1"/>
  <c r="L102" i="35"/>
  <c r="P95" i="35"/>
  <c r="O95" i="35"/>
  <c r="S95" i="35" s="1"/>
  <c r="P94" i="35"/>
  <c r="O94" i="35"/>
  <c r="S94" i="35" s="1"/>
  <c r="P93" i="35"/>
  <c r="O93" i="35"/>
  <c r="S93" i="35" s="1"/>
  <c r="L89" i="35"/>
  <c r="O81" i="35"/>
  <c r="S81" i="35" s="1"/>
  <c r="O80" i="35"/>
  <c r="S80" i="35" s="1"/>
  <c r="L76" i="35"/>
  <c r="P75" i="35"/>
  <c r="O75" i="35"/>
  <c r="S75" i="35" s="1"/>
  <c r="P74" i="35"/>
  <c r="P76" i="35" s="1"/>
  <c r="O74" i="35"/>
  <c r="S74" i="35" s="1"/>
  <c r="L73" i="35"/>
  <c r="P70" i="35"/>
  <c r="O70" i="35"/>
  <c r="S70" i="35" s="1"/>
  <c r="O72" i="35"/>
  <c r="P72" i="35"/>
  <c r="S72" i="35"/>
  <c r="T72" i="35" s="1"/>
  <c r="O71" i="35"/>
  <c r="P71" i="35"/>
  <c r="S71" i="35"/>
  <c r="T71" i="35" s="1"/>
  <c r="L69" i="35"/>
  <c r="N52" i="35"/>
  <c r="L52" i="35"/>
  <c r="P101" i="35"/>
  <c r="O101" i="35"/>
  <c r="S101" i="35" s="1"/>
  <c r="U101" i="35" s="1"/>
  <c r="P98" i="35"/>
  <c r="O98" i="35"/>
  <c r="S98" i="35" s="1"/>
  <c r="P100" i="35"/>
  <c r="O100" i="35"/>
  <c r="S100" i="35" s="1"/>
  <c r="U100" i="35" s="1"/>
  <c r="P99" i="35"/>
  <c r="O99" i="35"/>
  <c r="S99" i="35" s="1"/>
  <c r="U99" i="35" s="1"/>
  <c r="P97" i="35"/>
  <c r="O97" i="35"/>
  <c r="S97" i="35" s="1"/>
  <c r="U97" i="35" s="1"/>
  <c r="P96" i="35"/>
  <c r="O96" i="35"/>
  <c r="S96" i="35" s="1"/>
  <c r="U96" i="35" s="1"/>
  <c r="P92" i="35"/>
  <c r="O92" i="35"/>
  <c r="S92" i="35" s="1"/>
  <c r="P91" i="35"/>
  <c r="O91" i="35"/>
  <c r="S91" i="35" s="1"/>
  <c r="U91" i="35" s="1"/>
  <c r="P90" i="35"/>
  <c r="P102" i="35" s="1"/>
  <c r="O90" i="35"/>
  <c r="S90" i="35" s="1"/>
  <c r="S102" i="35" s="1"/>
  <c r="P78" i="35"/>
  <c r="O78" i="35"/>
  <c r="S78" i="35" s="1"/>
  <c r="P87" i="35"/>
  <c r="O87" i="35"/>
  <c r="S87" i="35" s="1"/>
  <c r="U87" i="35" s="1"/>
  <c r="P88" i="35"/>
  <c r="O88" i="35"/>
  <c r="S88" i="35" s="1"/>
  <c r="P86" i="35"/>
  <c r="O86" i="35"/>
  <c r="S86" i="35" s="1"/>
  <c r="U86" i="35" s="1"/>
  <c r="P84" i="35"/>
  <c r="O84" i="35"/>
  <c r="S84" i="35" s="1"/>
  <c r="U84" i="35" s="1"/>
  <c r="P83" i="35"/>
  <c r="O83" i="35"/>
  <c r="S83" i="35" s="1"/>
  <c r="P82" i="35"/>
  <c r="O82" i="35"/>
  <c r="S82" i="35" s="1"/>
  <c r="U82" i="35" s="1"/>
  <c r="P85" i="35"/>
  <c r="O85" i="35"/>
  <c r="S85" i="35" s="1"/>
  <c r="P79" i="35"/>
  <c r="O79" i="35"/>
  <c r="S79" i="35" s="1"/>
  <c r="U79" i="35" s="1"/>
  <c r="P77" i="35"/>
  <c r="O77" i="35"/>
  <c r="S77" i="35" s="1"/>
  <c r="P68" i="35"/>
  <c r="O68" i="35"/>
  <c r="S68" i="35" s="1"/>
  <c r="P67" i="35"/>
  <c r="P69" i="35" s="1"/>
  <c r="O67" i="35"/>
  <c r="S67" i="35" s="1"/>
  <c r="U67" i="35" s="1"/>
  <c r="N66" i="35"/>
  <c r="M66" i="35"/>
  <c r="L66" i="35"/>
  <c r="P65" i="35"/>
  <c r="O65" i="35"/>
  <c r="S65" i="35" s="1"/>
  <c r="P64" i="35"/>
  <c r="O64" i="35"/>
  <c r="S64" i="35" s="1"/>
  <c r="U64" i="35" s="1"/>
  <c r="P63" i="35"/>
  <c r="O63" i="35"/>
  <c r="S63" i="35" s="1"/>
  <c r="P62" i="35"/>
  <c r="O62" i="35"/>
  <c r="S62" i="35" s="1"/>
  <c r="U62" i="35" s="1"/>
  <c r="P61" i="35"/>
  <c r="O61" i="35"/>
  <c r="S61" i="35" s="1"/>
  <c r="P60" i="35"/>
  <c r="O60" i="35"/>
  <c r="S60" i="35" s="1"/>
  <c r="U60" i="35" s="1"/>
  <c r="P59" i="35"/>
  <c r="O59" i="35"/>
  <c r="S59" i="35" s="1"/>
  <c r="P58" i="35"/>
  <c r="O58" i="35"/>
  <c r="S58" i="35" s="1"/>
  <c r="U58" i="35" s="1"/>
  <c r="P57" i="35"/>
  <c r="P66" i="35" s="1"/>
  <c r="O57" i="35"/>
  <c r="S57" i="35" s="1"/>
  <c r="N56" i="35"/>
  <c r="L56" i="35"/>
  <c r="P55" i="35"/>
  <c r="O55" i="35"/>
  <c r="S55" i="35" s="1"/>
  <c r="P54" i="35"/>
  <c r="O54" i="35"/>
  <c r="S54" i="35" s="1"/>
  <c r="U54" i="35" s="1"/>
  <c r="P53" i="35"/>
  <c r="O53" i="35"/>
  <c r="P51" i="35"/>
  <c r="O51" i="35"/>
  <c r="S51" i="35" s="1"/>
  <c r="P50" i="35"/>
  <c r="O50" i="35"/>
  <c r="S50" i="35" s="1"/>
  <c r="U50" i="35" s="1"/>
  <c r="P49" i="35"/>
  <c r="P52" i="35" s="1"/>
  <c r="O49" i="35"/>
  <c r="O52" i="35" s="1"/>
  <c r="O102" i="35" l="1"/>
  <c r="U95" i="35"/>
  <c r="T95" i="35"/>
  <c r="U94" i="35"/>
  <c r="T94" i="35"/>
  <c r="U93" i="35"/>
  <c r="T93" i="35"/>
  <c r="S89" i="35"/>
  <c r="O89" i="35"/>
  <c r="P81" i="35"/>
  <c r="U81" i="35"/>
  <c r="T81" i="35"/>
  <c r="T80" i="35"/>
  <c r="U80" i="35"/>
  <c r="P80" i="35"/>
  <c r="U71" i="35"/>
  <c r="P73" i="35"/>
  <c r="O76" i="35"/>
  <c r="S76" i="35" s="1"/>
  <c r="U75" i="35"/>
  <c r="T75" i="35"/>
  <c r="U74" i="35"/>
  <c r="U76" i="35" s="1"/>
  <c r="T74" i="35"/>
  <c r="T76" i="35" s="1"/>
  <c r="U72" i="35"/>
  <c r="O73" i="35"/>
  <c r="S73" i="35" s="1"/>
  <c r="U70" i="35"/>
  <c r="T70" i="35"/>
  <c r="T73" i="35" s="1"/>
  <c r="S69" i="35"/>
  <c r="P56" i="35"/>
  <c r="T51" i="35"/>
  <c r="U51" i="35"/>
  <c r="T55" i="35"/>
  <c r="U55" i="35"/>
  <c r="T57" i="35"/>
  <c r="S66" i="35"/>
  <c r="U57" i="35"/>
  <c r="T59" i="35"/>
  <c r="U59" i="35"/>
  <c r="T61" i="35"/>
  <c r="U61" i="35"/>
  <c r="T63" i="35"/>
  <c r="U63" i="35"/>
  <c r="T65" i="35"/>
  <c r="U65" i="35"/>
  <c r="T68" i="35"/>
  <c r="U68" i="35"/>
  <c r="U69" i="35" s="1"/>
  <c r="T60" i="35"/>
  <c r="T64" i="35"/>
  <c r="O66" i="35"/>
  <c r="T67" i="35"/>
  <c r="S49" i="35"/>
  <c r="S52" i="35" s="1"/>
  <c r="T50" i="35"/>
  <c r="O56" i="35"/>
  <c r="S53" i="35"/>
  <c r="T54" i="35"/>
  <c r="T58" i="35"/>
  <c r="T62" i="35"/>
  <c r="T77" i="35"/>
  <c r="U77" i="35"/>
  <c r="T85" i="35"/>
  <c r="U85" i="35"/>
  <c r="T83" i="35"/>
  <c r="U83" i="35"/>
  <c r="T88" i="35"/>
  <c r="U88" i="35"/>
  <c r="T78" i="35"/>
  <c r="U78" i="35"/>
  <c r="T90" i="35"/>
  <c r="U90" i="35"/>
  <c r="T92" i="35"/>
  <c r="U92" i="35"/>
  <c r="T98" i="35"/>
  <c r="U98" i="35"/>
  <c r="T82" i="35"/>
  <c r="T86" i="35"/>
  <c r="T96" i="35"/>
  <c r="T99" i="35"/>
  <c r="T101" i="35"/>
  <c r="T79" i="35"/>
  <c r="T84" i="35"/>
  <c r="T87" i="35"/>
  <c r="T91" i="35"/>
  <c r="T97" i="35"/>
  <c r="T100" i="35"/>
  <c r="U102" i="35" l="1"/>
  <c r="T102" i="35"/>
  <c r="P89" i="35"/>
  <c r="T89" i="35"/>
  <c r="U89" i="35"/>
  <c r="U73" i="35"/>
  <c r="T69" i="35"/>
  <c r="T66" i="35"/>
  <c r="T49" i="35"/>
  <c r="U49" i="35"/>
  <c r="U66" i="35"/>
  <c r="S56" i="35"/>
  <c r="T53" i="35"/>
  <c r="T56" i="35" s="1"/>
  <c r="U53" i="35"/>
  <c r="U56" i="35" s="1"/>
  <c r="U52" i="35" l="1"/>
  <c r="U103" i="35"/>
  <c r="T52" i="35"/>
  <c r="T103" i="35"/>
  <c r="O69" i="35"/>
</calcChain>
</file>

<file path=xl/sharedStrings.xml><?xml version="1.0" encoding="utf-8"?>
<sst xmlns="http://schemas.openxmlformats.org/spreadsheetml/2006/main" count="1465" uniqueCount="356">
  <si>
    <t>Раздел І - ЗА ТЪРГОВСКА РЕАЛИЗАЦИЯ</t>
  </si>
  <si>
    <t>№ по ред</t>
  </si>
  <si>
    <t>мярка</t>
  </si>
  <si>
    <t>партида</t>
  </si>
  <si>
    <t>завод</t>
  </si>
  <si>
    <t>ВСИЧКО</t>
  </si>
  <si>
    <t>Метал на гилзата</t>
  </si>
  <si>
    <t>Вид на взривателя</t>
  </si>
  <si>
    <t>Нето тегло на 1 БП (кг.)</t>
  </si>
  <si>
    <t>Забележка</t>
  </si>
  <si>
    <t>Бруто тегло (тона)</t>
  </si>
  <si>
    <t>Нето тегло (тона)</t>
  </si>
  <si>
    <t>Приведени в СВ</t>
  </si>
  <si>
    <t>Нехерметични</t>
  </si>
  <si>
    <t>бруто тегло (кг.)</t>
  </si>
  <si>
    <t>количество БП</t>
  </si>
  <si>
    <t>к-я 1</t>
  </si>
  <si>
    <t>к-я 2</t>
  </si>
  <si>
    <t>к-я 3</t>
  </si>
  <si>
    <t>Всичко</t>
  </si>
  <si>
    <t>ДОПЪЛНЕНИЕ</t>
  </si>
  <si>
    <t>КОМАНДВАНЕ ЗА ЛОГИСТИЧНА ПОДДРЪЖКА</t>
  </si>
  <si>
    <t>1</t>
  </si>
  <si>
    <t>51.1746</t>
  </si>
  <si>
    <t>бр.</t>
  </si>
  <si>
    <t>10</t>
  </si>
  <si>
    <t>стомана</t>
  </si>
  <si>
    <t>Всичко:</t>
  </si>
  <si>
    <t>00</t>
  </si>
  <si>
    <t>месинг</t>
  </si>
  <si>
    <t>51.1798</t>
  </si>
  <si>
    <t>7,62 мм патрон обр. 908/30 г. с лек куршум обр. 908 г.</t>
  </si>
  <si>
    <t>8</t>
  </si>
  <si>
    <t>51.1796</t>
  </si>
  <si>
    <t>7,62 мм патрон обр. 1908/30г. с куршум със стоманен сърдечник</t>
  </si>
  <si>
    <t>51.1709</t>
  </si>
  <si>
    <t>12,7 мм патрон с бронeбойно запалителен  куршум  Б-32</t>
  </si>
  <si>
    <t>3</t>
  </si>
  <si>
    <t>51.1710</t>
  </si>
  <si>
    <t>12,7 мм патрон с бронeбойно запалителен трасиращ куршум БЗТ</t>
  </si>
  <si>
    <t>2</t>
  </si>
  <si>
    <t>87</t>
  </si>
  <si>
    <t>4</t>
  </si>
  <si>
    <t>ВСИЧКО:</t>
  </si>
  <si>
    <t>всичко</t>
  </si>
  <si>
    <t>7</t>
  </si>
  <si>
    <t>Наименование</t>
  </si>
  <si>
    <t>Мярка</t>
  </si>
  <si>
    <t>Партида</t>
  </si>
  <si>
    <t>Година</t>
  </si>
  <si>
    <t>Завод</t>
  </si>
  <si>
    <t>ВОЕННОМОРСКИ СИЛИ</t>
  </si>
  <si>
    <t>Морски БП по чл. 86, ал. 2, т. 1, буква "а"</t>
  </si>
  <si>
    <t>01</t>
  </si>
  <si>
    <t>м.</t>
  </si>
  <si>
    <t>№ по ЕНС в ИС  "Логистика на БА"</t>
  </si>
  <si>
    <t xml:space="preserve">22700-Костенец                       </t>
  </si>
  <si>
    <t xml:space="preserve">28130-Стражица </t>
  </si>
  <si>
    <t>От всичкото количес
тво</t>
  </si>
  <si>
    <t>За единична опак.
(сандък)</t>
  </si>
  <si>
    <t>1. Класически боеприпаси по чл. 86, ал. 2, т. 1 буква "а"</t>
  </si>
  <si>
    <t>А. Боеприпаси първа категория</t>
  </si>
  <si>
    <t xml:space="preserve">Всичко </t>
  </si>
  <si>
    <t>88</t>
  </si>
  <si>
    <t>Б. Боеприпаси трета категория</t>
  </si>
  <si>
    <t>Т13</t>
  </si>
  <si>
    <t>51.1783</t>
  </si>
  <si>
    <t>7,62 мм патрон обр. 1943г. с куршум със стоманен сърдечник</t>
  </si>
  <si>
    <t>СБ1</t>
  </si>
  <si>
    <t>СБ2</t>
  </si>
  <si>
    <t>51.1514</t>
  </si>
  <si>
    <t>Изстрел  ПГ - 9В</t>
  </si>
  <si>
    <t>ВП-9</t>
  </si>
  <si>
    <t>РАЗДЕЛ I - "ЗА ТЪРГОВСКА РЕАЛИЗАЦИЯ"</t>
  </si>
  <si>
    <t xml:space="preserve">ЕМК-Наименование </t>
  </si>
  <si>
    <t>година</t>
  </si>
  <si>
    <t>26420-Росен</t>
  </si>
  <si>
    <t>метал на гилзата</t>
  </si>
  <si>
    <t>вид на взривателя</t>
  </si>
  <si>
    <t>от всичкото количество</t>
  </si>
  <si>
    <t>за ед. опаковка</t>
  </si>
  <si>
    <t>нето тегло на БП /кг./</t>
  </si>
  <si>
    <t>количества по кат.</t>
  </si>
  <si>
    <t>кат.1</t>
  </si>
  <si>
    <t>кат.2</t>
  </si>
  <si>
    <t>кат.3</t>
  </si>
  <si>
    <t>бруто тегло /т/</t>
  </si>
  <si>
    <t>нето тегло /т/</t>
  </si>
  <si>
    <t>приведено в СВ</t>
  </si>
  <si>
    <t>Нехерметично</t>
  </si>
  <si>
    <t>бруто тегло /кг./</t>
  </si>
  <si>
    <t>57.219</t>
  </si>
  <si>
    <t xml:space="preserve">Изделие 685 Шнуров заряд  ШЗ - 65 М    </t>
  </si>
  <si>
    <t>57.885</t>
  </si>
  <si>
    <t>Инициращ заряд за изделие 685</t>
  </si>
  <si>
    <t>57.9</t>
  </si>
  <si>
    <t xml:space="preserve">130 мм бойни заряди </t>
  </si>
  <si>
    <t>М</t>
  </si>
  <si>
    <t>С</t>
  </si>
  <si>
    <t>130 мм бойни заряди</t>
  </si>
  <si>
    <t xml:space="preserve">130 мм специални заряди </t>
  </si>
  <si>
    <t>К</t>
  </si>
  <si>
    <t>140 мм турбо-реактивен снаряд ТСП-47 с шифър ДС-3</t>
  </si>
  <si>
    <t>140 мм турбо-реактивен снаряд ТСП-47 с шифър ДС-7</t>
  </si>
  <si>
    <t>140 мм турбо-реактивен снаряд М-14 ОФ</t>
  </si>
  <si>
    <t>949</t>
  </si>
  <si>
    <t>57.185</t>
  </si>
  <si>
    <t>Галванична трубка ГТК-2</t>
  </si>
  <si>
    <t>42М</t>
  </si>
  <si>
    <t>57.187</t>
  </si>
  <si>
    <t>Галванична трубка ГТК-4</t>
  </si>
  <si>
    <t>51.1049</t>
  </si>
  <si>
    <t>Ударна трубка УТ-36</t>
  </si>
  <si>
    <t>3-11</t>
  </si>
  <si>
    <t>140 мм турбо-реактивен снаряд ТСП-47 с шифър ДС-2</t>
  </si>
  <si>
    <t>5</t>
  </si>
  <si>
    <t>6</t>
  </si>
  <si>
    <t>9</t>
  </si>
  <si>
    <t>№ по ЕСН и ИС "Логистика на БА"</t>
  </si>
  <si>
    <t xml:space="preserve">22680-Карлово                       </t>
  </si>
  <si>
    <t>51.1739</t>
  </si>
  <si>
    <t>4,5 мм сачма "ДН" за въздушна пушка</t>
  </si>
  <si>
    <t>4.5мм сачма "ДИАБОЛО" за въздушна пушка</t>
  </si>
  <si>
    <t>4.5мм сачма "Finale Match" за въздушна пушка</t>
  </si>
  <si>
    <t>51.1740</t>
  </si>
  <si>
    <t>4.5мм сачма за пневматичен пистолет българска фабрикация</t>
  </si>
  <si>
    <t>5.45 х 39мм патрон с обикновен куршум за АК-74</t>
  </si>
  <si>
    <t>Л01</t>
  </si>
  <si>
    <t>51.1744</t>
  </si>
  <si>
    <t>5,45 х 18 мм патрон за пистолет ПСМ</t>
  </si>
  <si>
    <t>51.1761</t>
  </si>
  <si>
    <t>6,35 х16 мм патрон за пистолет "Браунинг"</t>
  </si>
  <si>
    <t>51.3000</t>
  </si>
  <si>
    <t>7.62мм патрон с бронебойно запалителен куршум Б-32 с биметална гилза "Шкас"</t>
  </si>
  <si>
    <t>Н14</t>
  </si>
  <si>
    <t>биметална</t>
  </si>
  <si>
    <t>51.1826</t>
  </si>
  <si>
    <t>7,65 мм патрон за обикновен пистолет</t>
  </si>
  <si>
    <t>51.1588</t>
  </si>
  <si>
    <t>Ръчна граната настъпателна РГ-42 не к-т</t>
  </si>
  <si>
    <t>51.566</t>
  </si>
  <si>
    <t xml:space="preserve">100 мм изстрел за оръдие КС-19 с осколочно дистанционен снаряд  </t>
  </si>
  <si>
    <t>без взривател</t>
  </si>
  <si>
    <t>89</t>
  </si>
  <si>
    <t>22</t>
  </si>
  <si>
    <t>51.2518</t>
  </si>
  <si>
    <t>7,62 мм халостни патрони унифицирани с дървен куршум обр. 1908 г.</t>
  </si>
  <si>
    <t>51.1790</t>
  </si>
  <si>
    <t xml:space="preserve">7,62 мм патрон обр. 43г.- халосен с дървен куршум </t>
  </si>
  <si>
    <t>51.1800</t>
  </si>
  <si>
    <t>7,62 мм патрон обр. 908/30 г. с тежък куршум обр. 1930 г. ДГЛ</t>
  </si>
  <si>
    <t>Г74</t>
  </si>
  <si>
    <t>В40</t>
  </si>
  <si>
    <t>Е14</t>
  </si>
  <si>
    <t>51.1787</t>
  </si>
  <si>
    <t>7,62 мм патрон обр. 1943г. с трасиращ куршум Т-45</t>
  </si>
  <si>
    <t>Г01</t>
  </si>
  <si>
    <t>В03</t>
  </si>
  <si>
    <t>51.1879</t>
  </si>
  <si>
    <t>9 мм патрон за пистолет "Парабелум"- дълъг</t>
  </si>
  <si>
    <t>А33</t>
  </si>
  <si>
    <t>Б26</t>
  </si>
  <si>
    <t>Р1</t>
  </si>
  <si>
    <t>51.1741</t>
  </si>
  <si>
    <t>40 мм изстрел ВОГ-25 с осколъчна граната</t>
  </si>
  <si>
    <t>Ръчна граната настъпателна РГ-42  /не к-т/</t>
  </si>
  <si>
    <t>51.574</t>
  </si>
  <si>
    <t>23 мм изстрел с БЗТ снаряд</t>
  </si>
  <si>
    <t>А63</t>
  </si>
  <si>
    <t>51.1505</t>
  </si>
  <si>
    <t>Изстрел  ПГ - 7В</t>
  </si>
  <si>
    <t>ВП-7М</t>
  </si>
  <si>
    <t>51.1509</t>
  </si>
  <si>
    <t>Изстрел  ПГ - 7ВМ</t>
  </si>
  <si>
    <t>51.1497</t>
  </si>
  <si>
    <t>Изстрел  ОГ-9ВБ</t>
  </si>
  <si>
    <t>ГО-2</t>
  </si>
  <si>
    <t>51.1498</t>
  </si>
  <si>
    <t>Изстрел  ОГ-9ВМ</t>
  </si>
  <si>
    <t>51.1601</t>
  </si>
  <si>
    <t>Ръчна граната РГ-42 ИМ</t>
  </si>
  <si>
    <t>51.1603</t>
  </si>
  <si>
    <t>Ръчна граната РГД-5 ИМ</t>
  </si>
  <si>
    <t>51.1607</t>
  </si>
  <si>
    <t>Ръчна граната РГО-78 ИМ</t>
  </si>
  <si>
    <t>51.1598</t>
  </si>
  <si>
    <t>Ръчна граната РГО- ИМ</t>
  </si>
  <si>
    <t>51.1568</t>
  </si>
  <si>
    <t xml:space="preserve"> ПТУР 9М111М "Фактория"</t>
  </si>
  <si>
    <t>02</t>
  </si>
  <si>
    <t xml:space="preserve"> </t>
  </si>
  <si>
    <t>№ 
по
ред</t>
  </si>
  <si>
    <t>№ по 
ЕНС в ИС "Логистика на БА"</t>
  </si>
  <si>
    <t xml:space="preserve">година </t>
  </si>
  <si>
    <t>24850-ЗМЕЙОВО</t>
  </si>
  <si>
    <t>От всичкото количество</t>
  </si>
  <si>
    <t>За единична опаковка (сандък)</t>
  </si>
  <si>
    <t>Количество 
по категории и всичко</t>
  </si>
  <si>
    <t>бруто тегло 
(кг.)</t>
  </si>
  <si>
    <t>количество 
БП</t>
  </si>
  <si>
    <t xml:space="preserve">Наименование </t>
  </si>
  <si>
    <t>Бруто</t>
  </si>
  <si>
    <t>Нето</t>
  </si>
  <si>
    <t>тегло</t>
  </si>
  <si>
    <t>(тона)</t>
  </si>
  <si>
    <t>Раздел І -"ЗА ТЪРГОВСКА РЕАЛИЗАЦИЯ"</t>
  </si>
  <si>
    <t>1. Инженерни БП по чл.86, ал.2, т.1, буква "а"</t>
  </si>
  <si>
    <t>52.000000117</t>
  </si>
  <si>
    <t>Мина със закъснително действие МЗД-60</t>
  </si>
  <si>
    <t>001</t>
  </si>
  <si>
    <t xml:space="preserve"> Всичко:</t>
  </si>
  <si>
    <t>-</t>
  </si>
  <si>
    <t>32020-Варна</t>
  </si>
  <si>
    <t>57.1081</t>
  </si>
  <si>
    <t>Авиационно торпедо "АТ-1МЭ"</t>
  </si>
  <si>
    <t>57.1065</t>
  </si>
  <si>
    <t>БЗО за авиационно торпедо "АТ-1МЭ"</t>
  </si>
  <si>
    <t>57.935</t>
  </si>
  <si>
    <t>Изд.580 Авиобомба ПЛАБ-50</t>
  </si>
  <si>
    <t>57.925</t>
  </si>
  <si>
    <t>Изд.590  ПЛАБ 250-120</t>
  </si>
  <si>
    <t>57.938</t>
  </si>
  <si>
    <t>Обозначителна Авиобомба ОМАБ-Н</t>
  </si>
  <si>
    <t xml:space="preserve"> Авиобомба ОМАБ-25-8Н</t>
  </si>
  <si>
    <t>57.1018</t>
  </si>
  <si>
    <t>Авиобомба ОМАБ 25-12Д</t>
  </si>
  <si>
    <t>57.937</t>
  </si>
  <si>
    <t>Взривател АВК Д/У</t>
  </si>
  <si>
    <t>57.936</t>
  </si>
  <si>
    <t>Взривател НВМ-1Ф</t>
  </si>
  <si>
    <t>57.1105</t>
  </si>
  <si>
    <t xml:space="preserve">Взривател НВГ-1 Ф                                           </t>
  </si>
  <si>
    <t>57.942</t>
  </si>
  <si>
    <t>УПЛАБ-МК-Д (учебен)</t>
  </si>
  <si>
    <t>57.943</t>
  </si>
  <si>
    <t>УПЛАБ-МК-Н (учебен)</t>
  </si>
  <si>
    <t>155,0</t>
  </si>
  <si>
    <t>115,0</t>
  </si>
  <si>
    <t>38</t>
  </si>
  <si>
    <t>9,0</t>
  </si>
  <si>
    <t>23</t>
  </si>
  <si>
    <t>30</t>
  </si>
  <si>
    <t>6,00</t>
  </si>
  <si>
    <t>45</t>
  </si>
  <si>
    <t>12</t>
  </si>
  <si>
    <t>1,5</t>
  </si>
  <si>
    <t>36</t>
  </si>
  <si>
    <t>8,00</t>
  </si>
  <si>
    <t>59</t>
  </si>
  <si>
    <t>7,00</t>
  </si>
  <si>
    <t>48</t>
  </si>
  <si>
    <t>82,00</t>
  </si>
  <si>
    <t>82</t>
  </si>
  <si>
    <t>24</t>
  </si>
  <si>
    <t>49</t>
  </si>
  <si>
    <t>Класически БП по чл. 86, ал. 2, т. 1, буква "а"</t>
  </si>
  <si>
    <t>57.992</t>
  </si>
  <si>
    <t xml:space="preserve">76,2 мм и-л УПБ-62 (практически)                    </t>
  </si>
  <si>
    <t>51.2396</t>
  </si>
  <si>
    <t xml:space="preserve">23 мм изстрел БЗТ - учебен                                </t>
  </si>
  <si>
    <t>51.918</t>
  </si>
  <si>
    <t xml:space="preserve">25 мм учебно - тренировъчни изстрели                       </t>
  </si>
  <si>
    <t>57.921</t>
  </si>
  <si>
    <t xml:space="preserve">45 мм учебни снаряди                                       </t>
  </si>
  <si>
    <t>51.37</t>
  </si>
  <si>
    <t xml:space="preserve">122 мм бронебоен - кумулативен снаряд, инертен     </t>
  </si>
  <si>
    <t>51.154</t>
  </si>
  <si>
    <t xml:space="preserve">122 мм с-д оф инертен                           </t>
  </si>
  <si>
    <t>51.1600</t>
  </si>
  <si>
    <t>алум.</t>
  </si>
  <si>
    <t>22,00</t>
  </si>
  <si>
    <r>
      <t>№</t>
    </r>
    <r>
      <rPr>
        <b/>
        <sz val="9"/>
        <rFont val="Times New Roman"/>
        <family val="1"/>
        <charset val="204"/>
      </rPr>
      <t xml:space="preserve"> по ЕСН и ИС "Логистика на БА"</t>
    </r>
  </si>
  <si>
    <t>22 160-Плевен</t>
  </si>
  <si>
    <t>34750-Карлово</t>
  </si>
  <si>
    <t>Инженерни боеприпаси по чл. 86, ал. 2, т. 1, буква "а"</t>
  </si>
  <si>
    <t>52.3</t>
  </si>
  <si>
    <t>ВВ "Тротил" на шашки 200/ 400 гр.</t>
  </si>
  <si>
    <t>кг.</t>
  </si>
  <si>
    <t>0</t>
  </si>
  <si>
    <t>183,6</t>
  </si>
  <si>
    <t>52.0005</t>
  </si>
  <si>
    <t>Взривно в-во "Тротил" шашки 200 гр.</t>
  </si>
  <si>
    <t>"АМОНИТ"-6 на 0,200кг</t>
  </si>
  <si>
    <t>85</t>
  </si>
  <si>
    <t>№ по ЕНС в ИС „Логистика" на БА</t>
  </si>
  <si>
    <t>военно формирование              26030 - Безмер</t>
  </si>
  <si>
    <t>Нето тегло на 1 БП (кг)</t>
  </si>
  <si>
    <t>количества по категории и всичко</t>
  </si>
  <si>
    <t>Бруто тегло (кг)</t>
  </si>
  <si>
    <t>Количество БП</t>
  </si>
  <si>
    <t>ВОЕННОВЪЗДУШНИ СИЛИ</t>
  </si>
  <si>
    <t>АСП</t>
  </si>
  <si>
    <t>Ракета авиационна неуправляема НАР С-5КО</t>
  </si>
  <si>
    <t>90</t>
  </si>
  <si>
    <t xml:space="preserve">– </t>
  </si>
  <si>
    <t>Ракета авиационна неуправляема НАР С-5МО</t>
  </si>
  <si>
    <t>Взривател В-5К</t>
  </si>
  <si>
    <t>84</t>
  </si>
  <si>
    <t xml:space="preserve">Боеприпаси по чл.86, ал.2, т.1, буква "а" </t>
  </si>
  <si>
    <t>№ по ЕНС в ИС „Логистика на БА</t>
  </si>
  <si>
    <t>в. ф. 34420-Костинброд</t>
  </si>
  <si>
    <t>в. ф. 26720-Черноморец</t>
  </si>
  <si>
    <t>Класически боеприпаси</t>
  </si>
  <si>
    <t>52.83</t>
  </si>
  <si>
    <t>Гръм артилерийски</t>
  </si>
  <si>
    <t>52.84</t>
  </si>
  <si>
    <t>Гръм артилерийски със запалка ЗАГ-30 комплект</t>
  </si>
  <si>
    <t>51.1010</t>
  </si>
  <si>
    <t>Запалка ЗАГ-30 за артилерийски гръм</t>
  </si>
  <si>
    <t>52.88</t>
  </si>
  <si>
    <t>Капсул детонатор КД №8 А</t>
  </si>
  <si>
    <t>Класически боеприпаси- учебни</t>
  </si>
  <si>
    <t>51.1912</t>
  </si>
  <si>
    <t>Ръчна граната настъпателна РГ-42 с УЗРГМ, учебна</t>
  </si>
  <si>
    <t>Ръчна граната отбранителна Ф-1 , учебна</t>
  </si>
  <si>
    <t>15.1594</t>
  </si>
  <si>
    <t>Ръчна граната настъпателна РГД-5, учебна</t>
  </si>
  <si>
    <t>Ръчна граната настъпателна РГ-42 ИМ</t>
  </si>
  <si>
    <t>51.2032</t>
  </si>
  <si>
    <t>23мм изстрел УОФЗТ, учебен</t>
  </si>
  <si>
    <t>СУХОПЪТНИ ВОЙСКИ</t>
  </si>
  <si>
    <t>военно формирование 54980 - София</t>
  </si>
  <si>
    <t>7,65 мм патрони "Геко"</t>
  </si>
  <si>
    <t>0,0079</t>
  </si>
  <si>
    <t>КОМЕНДАНСТВО МО</t>
  </si>
  <si>
    <t xml:space="preserve">    </t>
  </si>
  <si>
    <t>в. ф. 34630-Божурище</t>
  </si>
  <si>
    <t>Елементи от ЗУР</t>
  </si>
  <si>
    <t>50.741</t>
  </si>
  <si>
    <t>Бойна част 5Б18, изделие 10201 5В27У (5В27Д)/23-354/-73.47-53.61-62527.3</t>
  </si>
  <si>
    <t>Бойна част 5Б18, изделие 10201 5В27У (5В27Д)/8-354/-73.20-725578-47,60-10</t>
  </si>
  <si>
    <t>Бойна част 5Б18, изделие 10201 5В27У (5В27Д) /48-354/-43.20-87555,5-45,2-12</t>
  </si>
  <si>
    <t>50.735</t>
  </si>
  <si>
    <t>Бойна част 5Ж98, В-759 (В-755)</t>
  </si>
  <si>
    <t>50.742</t>
  </si>
  <si>
    <t>Заряд за стартови двигател 5Е94, 5В27 (В-600П) С-125М</t>
  </si>
  <si>
    <t>50.743</t>
  </si>
  <si>
    <t>Заряд за маршеви двигател 5Е93, 5В27 (В-600П) С-125М</t>
  </si>
  <si>
    <t>51.2730</t>
  </si>
  <si>
    <t>Заряд барутен /шашка/ за В-755, В-759</t>
  </si>
  <si>
    <t>27.42475</t>
  </si>
  <si>
    <t>Пироизделие пиропартон ПП9 рсм</t>
  </si>
  <si>
    <t>22720-Смядово</t>
  </si>
  <si>
    <t>количество по (категории и всичко)</t>
  </si>
  <si>
    <t>количество по  (категории и всичко)</t>
  </si>
  <si>
    <t xml:space="preserve">Наименование на боеприпасите </t>
  </si>
  <si>
    <t>МЕХАНИЗМИ ЗА АВИАЦ. БОМБИ</t>
  </si>
  <si>
    <t>МДВ - 2</t>
  </si>
  <si>
    <t>МДВ - 4</t>
  </si>
  <si>
    <t>АСП по чл.86, ал.2, т.1, буква "а"</t>
  </si>
  <si>
    <t>Бруто тегло</t>
  </si>
  <si>
    <t>Нето тегло</t>
  </si>
  <si>
    <t>Капсулна втулка КВ-4</t>
  </si>
  <si>
    <t>РАЗДЕЛ І -"ЗА ТЪРГОВСКА РЕАЛИЗАЦИЯ"</t>
  </si>
  <si>
    <t xml:space="preserve">НАИМЕНОВАНИЕ </t>
  </si>
  <si>
    <t>54140 -Стара Загора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</si>
</sst>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0.0000"/>
    <numFmt numFmtId="166" formatCode="0.000"/>
    <numFmt numFmtId="167" formatCode="0.000000000"/>
    <numFmt numFmtId="168" formatCode="00"/>
    <numFmt numFmtId="169" formatCode="#,##0.0000"/>
    <numFmt numFmtId="170" formatCode="#,##0.0"/>
    <numFmt numFmtId="171" formatCode="0.0"/>
  </numFmts>
  <fonts count="43">
    <font>
      <sz val="11"/>
      <color theme="1"/>
      <name val="Calibri"/>
      <charset val="13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sz val="12"/>
      <name val="Helv"/>
      <charset val="204"/>
    </font>
    <font>
      <sz val="14"/>
      <name val="Helv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name val="Helv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UnvCyr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82">
    <xf numFmtId="0" fontId="0" fillId="0" borderId="0"/>
    <xf numFmtId="0" fontId="9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5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3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2" fillId="0" borderId="0"/>
    <xf numFmtId="0" fontId="5" fillId="0" borderId="0"/>
    <xf numFmtId="0" fontId="8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5" fillId="0" borderId="0"/>
    <xf numFmtId="0" fontId="7" fillId="0" borderId="0"/>
    <xf numFmtId="0" fontId="2" fillId="0" borderId="0"/>
    <xf numFmtId="0" fontId="5" fillId="0" borderId="0"/>
    <xf numFmtId="0" fontId="8" fillId="0" borderId="0"/>
    <xf numFmtId="0" fontId="2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3" fillId="0" borderId="0"/>
    <xf numFmtId="0" fontId="13" fillId="0" borderId="0"/>
    <xf numFmtId="0" fontId="1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9" fillId="0" borderId="0"/>
    <xf numFmtId="0" fontId="36" fillId="0" borderId="0"/>
    <xf numFmtId="0" fontId="5" fillId="0" borderId="0"/>
    <xf numFmtId="0" fontId="12" fillId="0" borderId="0"/>
    <xf numFmtId="0" fontId="5" fillId="0" borderId="0"/>
  </cellStyleXfs>
  <cellXfs count="1144">
    <xf numFmtId="0" fontId="0" fillId="0" borderId="0" xfId="0"/>
    <xf numFmtId="0" fontId="3" fillId="0" borderId="0" xfId="23" applyFont="1" applyFill="1"/>
    <xf numFmtId="0" fontId="3" fillId="2" borderId="0" xfId="23" applyFont="1" applyFill="1"/>
    <xf numFmtId="0" fontId="12" fillId="0" borderId="0" xfId="23" applyFont="1" applyFill="1"/>
    <xf numFmtId="0" fontId="12" fillId="2" borderId="0" xfId="23" applyFont="1" applyFill="1"/>
    <xf numFmtId="0" fontId="5" fillId="0" borderId="0" xfId="23" applyFont="1"/>
    <xf numFmtId="0" fontId="14" fillId="0" borderId="0" xfId="23" applyFont="1"/>
    <xf numFmtId="0" fontId="6" fillId="0" borderId="0" xfId="0" applyFont="1" applyBorder="1"/>
    <xf numFmtId="0" fontId="4" fillId="2" borderId="0" xfId="23" applyFont="1" applyFill="1"/>
    <xf numFmtId="0" fontId="4" fillId="0" borderId="0" xfId="23" applyFont="1"/>
    <xf numFmtId="0" fontId="5" fillId="0" borderId="0" xfId="23" applyFont="1" applyFill="1" applyAlignment="1">
      <alignment horizontal="center"/>
    </xf>
    <xf numFmtId="166" fontId="5" fillId="0" borderId="0" xfId="23" applyNumberFormat="1" applyFont="1"/>
    <xf numFmtId="0" fontId="16" fillId="0" borderId="0" xfId="26" applyFont="1"/>
    <xf numFmtId="0" fontId="16" fillId="2" borderId="0" xfId="26" applyFont="1" applyFill="1"/>
    <xf numFmtId="0" fontId="15" fillId="0" borderId="0" xfId="59" applyNumberFormat="1" applyFont="1" applyFill="1" applyBorder="1" applyAlignment="1">
      <alignment horizontal="left" vertical="center"/>
    </xf>
    <xf numFmtId="0" fontId="17" fillId="2" borderId="0" xfId="0" applyFont="1" applyFill="1"/>
    <xf numFmtId="0" fontId="17" fillId="0" borderId="0" xfId="0" applyFont="1"/>
    <xf numFmtId="0" fontId="18" fillId="2" borderId="0" xfId="0" applyFont="1" applyFill="1" applyAlignment="1">
      <alignment vertical="center"/>
    </xf>
    <xf numFmtId="0" fontId="9" fillId="2" borderId="1" xfId="0" applyFont="1" applyFill="1" applyBorder="1"/>
    <xf numFmtId="166" fontId="16" fillId="0" borderId="0" xfId="26" applyNumberFormat="1" applyFont="1"/>
    <xf numFmtId="166" fontId="17" fillId="0" borderId="0" xfId="0" applyNumberFormat="1" applyFont="1"/>
    <xf numFmtId="0" fontId="1" fillId="0" borderId="0" xfId="0" applyFont="1"/>
    <xf numFmtId="0" fontId="12" fillId="0" borderId="0" xfId="0" applyFont="1"/>
    <xf numFmtId="0" fontId="3" fillId="3" borderId="7" xfId="59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/>
    </xf>
    <xf numFmtId="166" fontId="3" fillId="3" borderId="6" xfId="0" applyNumberFormat="1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center" vertical="center"/>
    </xf>
    <xf numFmtId="166" fontId="3" fillId="3" borderId="11" xfId="0" applyNumberFormat="1" applyFont="1" applyFill="1" applyBorder="1" applyAlignment="1">
      <alignment horizontal="center" vertical="center"/>
    </xf>
    <xf numFmtId="0" fontId="3" fillId="3" borderId="4" xfId="59" applyNumberFormat="1" applyFont="1" applyFill="1" applyBorder="1" applyAlignment="1">
      <alignment horizontal="center" vertical="center" textRotation="90"/>
    </xf>
    <xf numFmtId="3" fontId="3" fillId="3" borderId="4" xfId="74" applyNumberFormat="1" applyFont="1" applyFill="1" applyBorder="1" applyAlignment="1">
      <alignment vertical="center"/>
    </xf>
    <xf numFmtId="3" fontId="3" fillId="3" borderId="3" xfId="74" applyNumberFormat="1" applyFont="1" applyFill="1" applyBorder="1" applyAlignment="1">
      <alignment vertical="center"/>
    </xf>
    <xf numFmtId="3" fontId="3" fillId="3" borderId="5" xfId="74" applyNumberFormat="1" applyFont="1" applyFill="1" applyBorder="1" applyAlignment="1">
      <alignment vertical="center"/>
    </xf>
    <xf numFmtId="3" fontId="3" fillId="3" borderId="12" xfId="59" applyNumberFormat="1" applyFont="1" applyFill="1" applyBorder="1" applyAlignment="1">
      <alignment horizontal="center" vertical="center" wrapText="1"/>
    </xf>
    <xf numFmtId="3" fontId="3" fillId="3" borderId="7" xfId="59" applyNumberFormat="1" applyFont="1" applyFill="1" applyBorder="1" applyAlignment="1">
      <alignment horizontal="center" vertical="center" wrapText="1"/>
    </xf>
    <xf numFmtId="3" fontId="3" fillId="3" borderId="0" xfId="59" applyNumberFormat="1" applyFont="1" applyFill="1" applyBorder="1" applyAlignment="1">
      <alignment horizontal="center" vertical="center" wrapText="1"/>
    </xf>
    <xf numFmtId="0" fontId="1" fillId="0" borderId="8" xfId="59" applyNumberFormat="1" applyFont="1" applyFill="1" applyBorder="1" applyAlignment="1">
      <alignment horizontal="center" vertical="center"/>
    </xf>
    <xf numFmtId="0" fontId="3" fillId="0" borderId="2" xfId="59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" fillId="0" borderId="0" xfId="0" applyFont="1"/>
    <xf numFmtId="0" fontId="22" fillId="0" borderId="0" xfId="0" applyFon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76" applyFont="1" applyFill="1" applyAlignment="1">
      <alignment horizontal="left"/>
    </xf>
    <xf numFmtId="0" fontId="12" fillId="0" borderId="0" xfId="0" applyFont="1" applyAlignment="1">
      <alignment vertical="center"/>
    </xf>
    <xf numFmtId="166" fontId="12" fillId="0" borderId="0" xfId="0" applyNumberFormat="1" applyFont="1"/>
    <xf numFmtId="0" fontId="0" fillId="0" borderId="0" xfId="0" applyAlignment="1">
      <alignment horizontal="right"/>
    </xf>
    <xf numFmtId="0" fontId="16" fillId="0" borderId="13" xfId="59" applyNumberFormat="1" applyFont="1" applyFill="1" applyBorder="1" applyAlignment="1">
      <alignment horizontal="center" vertical="center"/>
    </xf>
    <xf numFmtId="0" fontId="16" fillId="0" borderId="8" xfId="59" applyNumberFormat="1" applyFont="1" applyFill="1" applyBorder="1" applyAlignment="1">
      <alignment horizontal="center" vertical="center"/>
    </xf>
    <xf numFmtId="0" fontId="16" fillId="0" borderId="14" xfId="59" applyNumberFormat="1" applyFont="1" applyFill="1" applyBorder="1" applyAlignment="1">
      <alignment horizontal="center" vertical="center"/>
    </xf>
    <xf numFmtId="0" fontId="16" fillId="0" borderId="1" xfId="59" applyNumberFormat="1" applyFont="1" applyFill="1" applyBorder="1" applyAlignment="1">
      <alignment horizontal="center" vertical="center"/>
    </xf>
    <xf numFmtId="166" fontId="16" fillId="0" borderId="1" xfId="59" applyNumberFormat="1" applyFont="1" applyFill="1" applyBorder="1" applyAlignment="1">
      <alignment horizontal="center" vertical="center"/>
    </xf>
    <xf numFmtId="166" fontId="16" fillId="0" borderId="13" xfId="59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0" borderId="1" xfId="59" applyNumberFormat="1" applyFont="1" applyFill="1" applyBorder="1" applyAlignment="1">
      <alignment horizontal="right" vertical="center"/>
    </xf>
    <xf numFmtId="0" fontId="23" fillId="0" borderId="13" xfId="59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1" fontId="23" fillId="0" borderId="1" xfId="0" applyNumberFormat="1" applyFont="1" applyFill="1" applyBorder="1" applyAlignment="1">
      <alignment horizontal="right" vertical="center"/>
    </xf>
    <xf numFmtId="0" fontId="16" fillId="0" borderId="13" xfId="59" applyNumberFormat="1" applyFont="1" applyFill="1" applyBorder="1" applyAlignment="1">
      <alignment horizontal="right" vertical="center"/>
    </xf>
    <xf numFmtId="0" fontId="23" fillId="0" borderId="1" xfId="59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23" fillId="2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166" fontId="9" fillId="2" borderId="1" xfId="0" applyNumberFormat="1" applyFont="1" applyFill="1" applyBorder="1" applyAlignment="1">
      <alignment vertical="center"/>
    </xf>
    <xf numFmtId="1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vertical="center"/>
    </xf>
    <xf numFmtId="166" fontId="23" fillId="2" borderId="1" xfId="0" applyNumberFormat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166" fontId="20" fillId="2" borderId="1" xfId="0" applyNumberFormat="1" applyFont="1" applyFill="1" applyBorder="1" applyAlignment="1">
      <alignment horizont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166" fontId="20" fillId="2" borderId="1" xfId="0" applyNumberFormat="1" applyFont="1" applyFill="1" applyBorder="1" applyAlignment="1">
      <alignment vertical="center" wrapText="1"/>
    </xf>
    <xf numFmtId="166" fontId="20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7" fontId="16" fillId="2" borderId="1" xfId="58" applyNumberFormat="1" applyFont="1" applyFill="1" applyBorder="1" applyAlignment="1">
      <alignment horizontal="center" vertical="center" wrapText="1"/>
    </xf>
    <xf numFmtId="0" fontId="16" fillId="2" borderId="1" xfId="59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1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66" fontId="25" fillId="2" borderId="1" xfId="0" applyNumberFormat="1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166" fontId="25" fillId="2" borderId="1" xfId="0" applyNumberFormat="1" applyFont="1" applyFill="1" applyBorder="1" applyAlignment="1">
      <alignment horizontal="center" vertical="center" wrapText="1"/>
    </xf>
    <xf numFmtId="3" fontId="16" fillId="2" borderId="1" xfId="59" applyNumberFormat="1" applyFont="1" applyFill="1" applyBorder="1" applyAlignment="1">
      <alignment horizontal="right" vertical="center"/>
    </xf>
    <xf numFmtId="166" fontId="20" fillId="2" borderId="1" xfId="28" applyNumberFormat="1" applyFont="1" applyFill="1" applyBorder="1"/>
    <xf numFmtId="0" fontId="20" fillId="2" borderId="1" xfId="28" applyFont="1" applyFill="1" applyBorder="1"/>
    <xf numFmtId="0" fontId="3" fillId="0" borderId="0" xfId="26" applyFont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49" fontId="16" fillId="2" borderId="1" xfId="73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49" fontId="26" fillId="0" borderId="1" xfId="23" applyNumberFormat="1" applyFont="1" applyFill="1" applyBorder="1" applyAlignment="1">
      <alignment horizontal="center" vertical="center" wrapText="1"/>
    </xf>
    <xf numFmtId="0" fontId="26" fillId="2" borderId="1" xfId="59" applyNumberFormat="1" applyFont="1" applyFill="1" applyBorder="1" applyAlignment="1">
      <alignment horizontal="center" vertical="center"/>
    </xf>
    <xf numFmtId="0" fontId="26" fillId="0" borderId="1" xfId="23" applyFont="1" applyFill="1" applyBorder="1" applyAlignment="1">
      <alignment horizontal="center" vertical="center" textRotation="90" wrapText="1"/>
    </xf>
    <xf numFmtId="166" fontId="26" fillId="0" borderId="1" xfId="23" applyNumberFormat="1" applyFont="1" applyFill="1" applyBorder="1" applyAlignment="1">
      <alignment horizontal="left" vertical="center" textRotation="90" wrapText="1"/>
    </xf>
    <xf numFmtId="0" fontId="26" fillId="0" borderId="1" xfId="23" applyFont="1" applyBorder="1" applyAlignment="1">
      <alignment horizontal="center" textRotation="90"/>
    </xf>
    <xf numFmtId="0" fontId="26" fillId="0" borderId="1" xfId="23" applyFont="1" applyBorder="1" applyAlignment="1">
      <alignment textRotation="90"/>
    </xf>
    <xf numFmtId="0" fontId="26" fillId="0" borderId="1" xfId="23" applyFont="1" applyBorder="1" applyAlignment="1">
      <alignment horizontal="center" textRotation="90" wrapText="1"/>
    </xf>
    <xf numFmtId="0" fontId="27" fillId="0" borderId="0" xfId="23" applyFont="1"/>
    <xf numFmtId="0" fontId="26" fillId="0" borderId="1" xfId="0" applyFont="1" applyFill="1" applyBorder="1" applyAlignment="1">
      <alignment horizontal="left" vertical="center" wrapText="1"/>
    </xf>
    <xf numFmtId="49" fontId="26" fillId="0" borderId="1" xfId="23" applyNumberFormat="1" applyFont="1" applyFill="1" applyBorder="1" applyAlignment="1">
      <alignment horizontal="left" vertical="center" wrapText="1"/>
    </xf>
    <xf numFmtId="0" fontId="26" fillId="2" borderId="1" xfId="27" applyFont="1" applyFill="1" applyBorder="1" applyAlignment="1"/>
    <xf numFmtId="166" fontId="26" fillId="0" borderId="1" xfId="23" applyNumberFormat="1" applyFont="1" applyFill="1" applyBorder="1" applyAlignment="1">
      <alignment horizontal="left" vertical="center" wrapText="1"/>
    </xf>
    <xf numFmtId="0" fontId="16" fillId="0" borderId="0" xfId="23" applyFont="1" applyFill="1"/>
    <xf numFmtId="49" fontId="26" fillId="2" borderId="1" xfId="23" applyNumberFormat="1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166" fontId="26" fillId="2" borderId="1" xfId="23" applyNumberFormat="1" applyFont="1" applyFill="1" applyBorder="1" applyAlignment="1">
      <alignment horizontal="left" vertical="center" wrapText="1"/>
    </xf>
    <xf numFmtId="0" fontId="16" fillId="2" borderId="0" xfId="23" applyFont="1" applyFill="1"/>
    <xf numFmtId="0" fontId="1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right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2" borderId="1" xfId="12" applyFont="1" applyFill="1" applyBorder="1" applyAlignment="1">
      <alignment horizontal="center" vertical="center"/>
    </xf>
    <xf numFmtId="0" fontId="16" fillId="2" borderId="2" xfId="23" applyFont="1" applyFill="1" applyBorder="1" applyAlignment="1">
      <alignment horizontal="left" vertical="center" wrapText="1"/>
    </xf>
    <xf numFmtId="0" fontId="16" fillId="2" borderId="1" xfId="23" applyFont="1" applyFill="1" applyBorder="1" applyAlignment="1">
      <alignment horizontal="center" vertical="justify"/>
    </xf>
    <xf numFmtId="0" fontId="16" fillId="2" borderId="1" xfId="23" applyFont="1" applyFill="1" applyBorder="1" applyAlignment="1">
      <alignment horizontal="center" vertical="center" wrapText="1"/>
    </xf>
    <xf numFmtId="0" fontId="16" fillId="2" borderId="1" xfId="23" applyFont="1" applyFill="1" applyBorder="1" applyAlignment="1">
      <alignment horizontal="center" vertical="center"/>
    </xf>
    <xf numFmtId="166" fontId="16" fillId="2" borderId="1" xfId="23" applyNumberFormat="1" applyFont="1" applyFill="1" applyBorder="1" applyAlignment="1">
      <alignment horizontal="right" vertical="center"/>
    </xf>
    <xf numFmtId="0" fontId="16" fillId="2" borderId="1" xfId="27" applyFont="1" applyFill="1" applyBorder="1" applyAlignment="1"/>
    <xf numFmtId="3" fontId="16" fillId="2" borderId="1" xfId="27" applyNumberFormat="1" applyFont="1" applyFill="1" applyBorder="1" applyAlignment="1">
      <alignment horizontal="right"/>
    </xf>
    <xf numFmtId="0" fontId="16" fillId="2" borderId="1" xfId="12" applyFont="1" applyFill="1" applyBorder="1" applyAlignment="1"/>
    <xf numFmtId="0" fontId="23" fillId="2" borderId="1" xfId="23" applyFont="1" applyFill="1" applyBorder="1" applyAlignment="1">
      <alignment horizontal="right" vertical="center" wrapText="1"/>
    </xf>
    <xf numFmtId="0" fontId="26" fillId="2" borderId="1" xfId="23" applyFont="1" applyFill="1" applyBorder="1" applyAlignment="1">
      <alignment horizontal="right" vertical="center" wrapText="1"/>
    </xf>
    <xf numFmtId="166" fontId="26" fillId="2" borderId="1" xfId="23" applyNumberFormat="1" applyFont="1" applyFill="1" applyBorder="1" applyAlignment="1">
      <alignment horizontal="right" vertical="center"/>
    </xf>
    <xf numFmtId="0" fontId="16" fillId="2" borderId="1" xfId="27" applyFont="1" applyFill="1" applyBorder="1" applyAlignment="1">
      <alignment horizontal="center" vertical="top"/>
    </xf>
    <xf numFmtId="0" fontId="16" fillId="2" borderId="1" xfId="27" applyFont="1" applyFill="1" applyBorder="1" applyAlignment="1">
      <alignment horizontal="center"/>
    </xf>
    <xf numFmtId="168" fontId="16" fillId="2" borderId="1" xfId="27" applyNumberFormat="1" applyFont="1" applyFill="1" applyBorder="1" applyAlignment="1">
      <alignment horizontal="center"/>
    </xf>
    <xf numFmtId="0" fontId="16" fillId="2" borderId="1" xfId="27" applyFont="1" applyFill="1" applyBorder="1" applyAlignment="1">
      <alignment horizontal="center" vertical="center"/>
    </xf>
    <xf numFmtId="49" fontId="16" fillId="2" borderId="1" xfId="23" applyNumberFormat="1" applyFont="1" applyFill="1" applyBorder="1" applyAlignment="1">
      <alignment horizontal="center" vertical="center"/>
    </xf>
    <xf numFmtId="0" fontId="16" fillId="2" borderId="1" xfId="23" applyFont="1" applyFill="1" applyBorder="1" applyAlignment="1">
      <alignment horizontal="right" vertical="justify" wrapText="1"/>
    </xf>
    <xf numFmtId="3" fontId="16" fillId="2" borderId="1" xfId="27" applyNumberFormat="1" applyFont="1" applyFill="1" applyBorder="1" applyAlignment="1">
      <alignment horizontal="right" vertical="center"/>
    </xf>
    <xf numFmtId="0" fontId="28" fillId="2" borderId="0" xfId="23" applyFont="1" applyFill="1"/>
    <xf numFmtId="166" fontId="26" fillId="2" borderId="1" xfId="23" applyNumberFormat="1" applyFont="1" applyFill="1" applyBorder="1" applyAlignment="1">
      <alignment horizontal="right" vertical="center" wrapText="1"/>
    </xf>
    <xf numFmtId="0" fontId="28" fillId="0" borderId="0" xfId="23" applyFont="1" applyFill="1"/>
    <xf numFmtId="0" fontId="16" fillId="2" borderId="1" xfId="27" applyFont="1" applyFill="1" applyBorder="1" applyAlignment="1">
      <alignment horizontal="left" vertical="center" wrapText="1"/>
    </xf>
    <xf numFmtId="0" fontId="16" fillId="2" borderId="1" xfId="27" quotePrefix="1" applyFont="1" applyFill="1" applyBorder="1" applyAlignment="1">
      <alignment horizontal="center" vertical="center"/>
    </xf>
    <xf numFmtId="0" fontId="16" fillId="2" borderId="1" xfId="27" applyFont="1" applyFill="1" applyBorder="1" applyAlignment="1">
      <alignment vertical="center"/>
    </xf>
    <xf numFmtId="3" fontId="16" fillId="2" borderId="1" xfId="72" applyNumberFormat="1" applyFont="1" applyFill="1" applyBorder="1" applyAlignment="1">
      <alignment horizontal="right" vertical="center"/>
    </xf>
    <xf numFmtId="0" fontId="26" fillId="2" borderId="1" xfId="27" applyFont="1" applyFill="1" applyBorder="1" applyAlignment="1">
      <alignment horizontal="center" vertical="top"/>
    </xf>
    <xf numFmtId="0" fontId="26" fillId="2" borderId="1" xfId="27" applyFont="1" applyFill="1" applyBorder="1" applyAlignment="1">
      <alignment horizontal="center" vertical="center"/>
    </xf>
    <xf numFmtId="0" fontId="26" fillId="2" borderId="1" xfId="27" quotePrefix="1" applyFont="1" applyFill="1" applyBorder="1" applyAlignment="1">
      <alignment horizontal="center" vertical="center"/>
    </xf>
    <xf numFmtId="3" fontId="26" fillId="2" borderId="1" xfId="27" applyNumberFormat="1" applyFont="1" applyFill="1" applyBorder="1" applyAlignment="1">
      <alignment horizontal="right"/>
    </xf>
    <xf numFmtId="0" fontId="26" fillId="2" borderId="1" xfId="27" applyFont="1" applyFill="1" applyBorder="1" applyAlignment="1">
      <alignment vertical="center"/>
    </xf>
    <xf numFmtId="3" fontId="26" fillId="2" borderId="1" xfId="27" applyNumberFormat="1" applyFont="1" applyFill="1" applyBorder="1" applyAlignment="1">
      <alignment horizontal="right" vertical="center"/>
    </xf>
    <xf numFmtId="3" fontId="26" fillId="2" borderId="1" xfId="72" applyNumberFormat="1" applyFont="1" applyFill="1" applyBorder="1" applyAlignment="1">
      <alignment horizontal="right" vertical="center"/>
    </xf>
    <xf numFmtId="0" fontId="26" fillId="2" borderId="1" xfId="12" applyFont="1" applyFill="1" applyBorder="1" applyAlignment="1"/>
    <xf numFmtId="0" fontId="29" fillId="0" borderId="0" xfId="23" applyFont="1"/>
    <xf numFmtId="49" fontId="16" fillId="2" borderId="1" xfId="27" applyNumberFormat="1" applyFont="1" applyFill="1" applyBorder="1" applyAlignment="1">
      <alignment horizontal="center" vertical="center"/>
    </xf>
    <xf numFmtId="0" fontId="16" fillId="2" borderId="1" xfId="72" applyFont="1" applyFill="1" applyBorder="1" applyAlignment="1">
      <alignment horizontal="center" vertical="top"/>
    </xf>
    <xf numFmtId="0" fontId="26" fillId="2" borderId="1" xfId="72" applyFont="1" applyFill="1" applyBorder="1" applyAlignment="1">
      <alignment horizontal="center" vertical="top"/>
    </xf>
    <xf numFmtId="0" fontId="26" fillId="2" borderId="1" xfId="27" applyFont="1" applyFill="1" applyBorder="1" applyAlignment="1">
      <alignment horizontal="center"/>
    </xf>
    <xf numFmtId="0" fontId="27" fillId="2" borderId="0" xfId="23" applyFont="1" applyFill="1"/>
    <xf numFmtId="0" fontId="16" fillId="2" borderId="1" xfId="27" applyNumberFormat="1" applyFont="1" applyFill="1" applyBorder="1" applyAlignment="1">
      <alignment horizontal="center"/>
    </xf>
    <xf numFmtId="49" fontId="16" fillId="2" borderId="1" xfId="27" applyNumberFormat="1" applyFont="1" applyFill="1" applyBorder="1" applyAlignment="1">
      <alignment horizontal="center"/>
    </xf>
    <xf numFmtId="0" fontId="26" fillId="2" borderId="0" xfId="23" applyFont="1" applyFill="1"/>
    <xf numFmtId="49" fontId="16" fillId="2" borderId="1" xfId="23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" fontId="26" fillId="0" borderId="1" xfId="23" applyNumberFormat="1" applyFont="1" applyFill="1" applyBorder="1" applyAlignment="1">
      <alignment horizontal="right" vertical="center" textRotation="90" wrapText="1"/>
    </xf>
    <xf numFmtId="1" fontId="26" fillId="0" borderId="1" xfId="23" applyNumberFormat="1" applyFont="1" applyFill="1" applyBorder="1" applyAlignment="1">
      <alignment horizontal="right" vertical="center" wrapText="1"/>
    </xf>
    <xf numFmtId="1" fontId="26" fillId="2" borderId="1" xfId="23" applyNumberFormat="1" applyFont="1" applyFill="1" applyBorder="1" applyAlignment="1">
      <alignment horizontal="right" vertical="center" wrapText="1"/>
    </xf>
    <xf numFmtId="1" fontId="16" fillId="2" borderId="1" xfId="23" applyNumberFormat="1" applyFont="1" applyFill="1" applyBorder="1" applyAlignment="1">
      <alignment horizontal="right" vertical="center" wrapText="1"/>
    </xf>
    <xf numFmtId="1" fontId="16" fillId="2" borderId="1" xfId="23" applyNumberFormat="1" applyFont="1" applyFill="1" applyBorder="1" applyAlignment="1">
      <alignment horizontal="right" vertical="center"/>
    </xf>
    <xf numFmtId="1" fontId="16" fillId="2" borderId="1" xfId="27" applyNumberFormat="1" applyFont="1" applyFill="1" applyBorder="1" applyAlignment="1">
      <alignment horizontal="right"/>
    </xf>
    <xf numFmtId="1" fontId="16" fillId="2" borderId="1" xfId="27" applyNumberFormat="1" applyFont="1" applyFill="1" applyBorder="1" applyAlignment="1">
      <alignment horizontal="right" vertical="center"/>
    </xf>
    <xf numFmtId="1" fontId="16" fillId="2" borderId="1" xfId="27" quotePrefix="1" applyNumberFormat="1" applyFont="1" applyFill="1" applyBorder="1" applyAlignment="1">
      <alignment horizontal="right" vertical="center"/>
    </xf>
    <xf numFmtId="1" fontId="26" fillId="2" borderId="1" xfId="27" quotePrefix="1" applyNumberFormat="1" applyFont="1" applyFill="1" applyBorder="1" applyAlignment="1">
      <alignment horizontal="right" vertical="center"/>
    </xf>
    <xf numFmtId="1" fontId="16" fillId="2" borderId="1" xfId="72" applyNumberFormat="1" applyFont="1" applyFill="1" applyBorder="1" applyAlignment="1">
      <alignment horizontal="right" vertical="top"/>
    </xf>
    <xf numFmtId="1" fontId="26" fillId="2" borderId="1" xfId="72" applyNumberFormat="1" applyFont="1" applyFill="1" applyBorder="1" applyAlignment="1">
      <alignment horizontal="right" vertical="top"/>
    </xf>
    <xf numFmtId="1" fontId="26" fillId="2" borderId="1" xfId="23" applyNumberFormat="1" applyFont="1" applyFill="1" applyBorder="1" applyAlignment="1">
      <alignment horizontal="right"/>
    </xf>
    <xf numFmtId="1" fontId="5" fillId="0" borderId="0" xfId="23" applyNumberFormat="1" applyFont="1" applyFill="1" applyAlignment="1">
      <alignment horizontal="right"/>
    </xf>
    <xf numFmtId="49" fontId="26" fillId="2" borderId="1" xfId="23" applyNumberFormat="1" applyFont="1" applyFill="1" applyBorder="1" applyAlignment="1">
      <alignment horizontal="center" vertical="center" wrapText="1"/>
    </xf>
    <xf numFmtId="49" fontId="16" fillId="2" borderId="1" xfId="23" applyNumberFormat="1" applyFont="1" applyFill="1" applyBorder="1" applyAlignment="1">
      <alignment horizontal="center" vertical="center" wrapText="1"/>
    </xf>
    <xf numFmtId="1" fontId="6" fillId="0" borderId="0" xfId="0" applyNumberFormat="1" applyFont="1" applyBorder="1"/>
    <xf numFmtId="1" fontId="26" fillId="0" borderId="1" xfId="23" applyNumberFormat="1" applyFont="1" applyFill="1" applyBorder="1" applyAlignment="1">
      <alignment horizontal="left" vertical="center" textRotation="90" wrapText="1"/>
    </xf>
    <xf numFmtId="1" fontId="26" fillId="0" borderId="1" xfId="23" applyNumberFormat="1" applyFont="1" applyFill="1" applyBorder="1" applyAlignment="1">
      <alignment horizontal="left" vertical="center" wrapText="1"/>
    </xf>
    <xf numFmtId="1" fontId="26" fillId="2" borderId="1" xfId="23" applyNumberFormat="1" applyFont="1" applyFill="1" applyBorder="1" applyAlignment="1">
      <alignment horizontal="left" vertical="center" wrapText="1"/>
    </xf>
    <xf numFmtId="1" fontId="16" fillId="2" borderId="1" xfId="23" applyNumberFormat="1" applyFont="1" applyFill="1" applyBorder="1" applyAlignment="1">
      <alignment horizontal="left" vertical="center" wrapText="1"/>
    </xf>
    <xf numFmtId="1" fontId="16" fillId="2" borderId="1" xfId="23" applyNumberFormat="1" applyFont="1" applyFill="1" applyBorder="1" applyAlignment="1">
      <alignment horizontal="right"/>
    </xf>
    <xf numFmtId="1" fontId="16" fillId="2" borderId="1" xfId="23" applyNumberFormat="1" applyFont="1" applyFill="1" applyBorder="1" applyAlignment="1">
      <alignment horizontal="center"/>
    </xf>
    <xf numFmtId="1" fontId="16" fillId="2" borderId="1" xfId="23" applyNumberFormat="1" applyFont="1" applyFill="1" applyBorder="1" applyAlignment="1">
      <alignment horizontal="center" vertical="center"/>
    </xf>
    <xf numFmtId="1" fontId="16" fillId="2" borderId="1" xfId="12" applyNumberFormat="1" applyFont="1" applyFill="1" applyBorder="1" applyAlignment="1">
      <alignment horizontal="right"/>
    </xf>
    <xf numFmtId="1" fontId="26" fillId="2" borderId="1" xfId="27" applyNumberFormat="1" applyFont="1" applyFill="1" applyBorder="1" applyAlignment="1">
      <alignment horizontal="right"/>
    </xf>
    <xf numFmtId="1" fontId="26" fillId="2" borderId="1" xfId="12" applyNumberFormat="1" applyFont="1" applyFill="1" applyBorder="1" applyAlignment="1">
      <alignment horizontal="right"/>
    </xf>
    <xf numFmtId="1" fontId="16" fillId="2" borderId="1" xfId="27" applyNumberFormat="1" applyFont="1" applyFill="1" applyBorder="1" applyAlignment="1"/>
    <xf numFmtId="1" fontId="16" fillId="2" borderId="1" xfId="12" applyNumberFormat="1" applyFont="1" applyFill="1" applyBorder="1" applyAlignment="1">
      <alignment horizontal="right" vertical="center"/>
    </xf>
    <xf numFmtId="1" fontId="27" fillId="2" borderId="1" xfId="23" applyNumberFormat="1" applyFont="1" applyFill="1" applyBorder="1" applyAlignment="1">
      <alignment horizontal="center"/>
    </xf>
    <xf numFmtId="1" fontId="5" fillId="0" borderId="0" xfId="23" applyNumberFormat="1" applyFont="1" applyFill="1" applyAlignment="1">
      <alignment horizontal="center"/>
    </xf>
    <xf numFmtId="166" fontId="6" fillId="0" borderId="0" xfId="0" applyNumberFormat="1" applyFont="1" applyBorder="1"/>
    <xf numFmtId="166" fontId="16" fillId="0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166" fontId="16" fillId="2" borderId="1" xfId="12" applyNumberFormat="1" applyFont="1" applyFill="1" applyBorder="1" applyAlignment="1">
      <alignment horizontal="right"/>
    </xf>
    <xf numFmtId="166" fontId="26" fillId="2" borderId="1" xfId="12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59" applyNumberFormat="1" applyFont="1" applyFill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right"/>
    </xf>
    <xf numFmtId="1" fontId="16" fillId="0" borderId="1" xfId="0" applyNumberFormat="1" applyFont="1" applyFill="1" applyBorder="1" applyAlignment="1">
      <alignment horizontal="right" vertical="center"/>
    </xf>
    <xf numFmtId="1" fontId="26" fillId="0" borderId="1" xfId="0" applyNumberFormat="1" applyFont="1" applyFill="1" applyBorder="1" applyAlignment="1">
      <alignment horizontal="right" vertical="center"/>
    </xf>
    <xf numFmtId="1" fontId="5" fillId="0" borderId="0" xfId="23" applyNumberFormat="1" applyFont="1" applyAlignment="1">
      <alignment horizontal="right"/>
    </xf>
    <xf numFmtId="0" fontId="16" fillId="0" borderId="1" xfId="23" applyFont="1" applyFill="1" applyBorder="1" applyAlignment="1">
      <alignment horizontal="center" vertical="center"/>
    </xf>
    <xf numFmtId="0" fontId="27" fillId="0" borderId="1" xfId="23" applyFont="1" applyFill="1" applyBorder="1" applyAlignment="1">
      <alignment horizontal="center" vertical="center"/>
    </xf>
    <xf numFmtId="0" fontId="29" fillId="0" borderId="1" xfId="23" applyFont="1" applyFill="1" applyBorder="1" applyAlignment="1">
      <alignment horizontal="center" vertical="center"/>
    </xf>
    <xf numFmtId="0" fontId="5" fillId="0" borderId="0" xfId="23" applyFont="1" applyFill="1" applyAlignment="1">
      <alignment horizontal="center" vertical="center"/>
    </xf>
    <xf numFmtId="0" fontId="1" fillId="3" borderId="1" xfId="59" applyNumberFormat="1" applyFont="1" applyFill="1" applyBorder="1" applyAlignment="1">
      <alignment horizontal="center" vertical="center" textRotation="90"/>
    </xf>
    <xf numFmtId="0" fontId="1" fillId="0" borderId="1" xfId="73" applyFont="1" applyFill="1" applyBorder="1" applyAlignment="1">
      <alignment horizontal="left" vertical="center" wrapText="1"/>
    </xf>
    <xf numFmtId="0" fontId="1" fillId="0" borderId="1" xfId="73" applyFont="1" applyFill="1" applyBorder="1" applyAlignment="1">
      <alignment horizontal="left" vertical="center"/>
    </xf>
    <xf numFmtId="3" fontId="1" fillId="3" borderId="1" xfId="59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5" fillId="0" borderId="1" xfId="73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49" fontId="4" fillId="0" borderId="18" xfId="23" applyNumberFormat="1" applyFont="1" applyFill="1" applyBorder="1" applyAlignment="1">
      <alignment horizontal="center" vertical="center" wrapText="1"/>
    </xf>
    <xf numFmtId="0" fontId="26" fillId="0" borderId="19" xfId="23" applyFont="1" applyBorder="1" applyAlignment="1">
      <alignment horizontal="center" textRotation="90" wrapText="1"/>
    </xf>
    <xf numFmtId="49" fontId="26" fillId="0" borderId="19" xfId="23" applyNumberFormat="1" applyFont="1" applyFill="1" applyBorder="1" applyAlignment="1">
      <alignment horizontal="left" vertical="center" wrapText="1"/>
    </xf>
    <xf numFmtId="0" fontId="16" fillId="0" borderId="19" xfId="77" applyFont="1" applyFill="1" applyBorder="1" applyAlignment="1">
      <alignment horizontal="center" vertical="center"/>
    </xf>
    <xf numFmtId="0" fontId="26" fillId="0" borderId="19" xfId="77" applyFont="1" applyFill="1" applyBorder="1" applyAlignment="1">
      <alignment horizontal="center" vertical="center"/>
    </xf>
    <xf numFmtId="49" fontId="4" fillId="0" borderId="20" xfId="23" applyNumberFormat="1" applyFont="1" applyFill="1" applyBorder="1" applyAlignment="1">
      <alignment horizontal="center" vertical="center" wrapText="1"/>
    </xf>
    <xf numFmtId="49" fontId="26" fillId="0" borderId="2" xfId="23" applyNumberFormat="1" applyFont="1" applyFill="1" applyBorder="1" applyAlignment="1">
      <alignment horizontal="center" vertical="center" wrapText="1"/>
    </xf>
    <xf numFmtId="0" fontId="26" fillId="2" borderId="2" xfId="59" applyNumberFormat="1" applyFont="1" applyFill="1" applyBorder="1" applyAlignment="1">
      <alignment horizontal="center" vertical="center"/>
    </xf>
    <xf numFmtId="0" fontId="26" fillId="0" borderId="2" xfId="23" applyFont="1" applyFill="1" applyBorder="1" applyAlignment="1">
      <alignment horizontal="center" vertical="center" textRotation="90" wrapText="1"/>
    </xf>
    <xf numFmtId="1" fontId="26" fillId="0" borderId="2" xfId="23" applyNumberFormat="1" applyFont="1" applyFill="1" applyBorder="1" applyAlignment="1">
      <alignment horizontal="right" vertical="center" textRotation="90" wrapText="1"/>
    </xf>
    <xf numFmtId="166" fontId="26" fillId="0" borderId="2" xfId="23" applyNumberFormat="1" applyFont="1" applyFill="1" applyBorder="1" applyAlignment="1">
      <alignment horizontal="left" vertical="center" textRotation="90" wrapText="1"/>
    </xf>
    <xf numFmtId="0" fontId="26" fillId="0" borderId="2" xfId="23" applyFont="1" applyBorder="1" applyAlignment="1">
      <alignment horizontal="center" textRotation="90"/>
    </xf>
    <xf numFmtId="0" fontId="26" fillId="0" borderId="2" xfId="23" applyFont="1" applyBorder="1" applyAlignment="1">
      <alignment textRotation="90"/>
    </xf>
    <xf numFmtId="0" fontId="26" fillId="0" borderId="2" xfId="23" applyFont="1" applyBorder="1" applyAlignment="1">
      <alignment horizontal="center" textRotation="90" wrapText="1"/>
    </xf>
    <xf numFmtId="0" fontId="26" fillId="0" borderId="23" xfId="23" applyFont="1" applyBorder="1" applyAlignment="1">
      <alignment horizontal="center" textRotation="90" wrapText="1"/>
    </xf>
    <xf numFmtId="1" fontId="4" fillId="0" borderId="21" xfId="23" applyNumberFormat="1" applyFont="1" applyFill="1" applyBorder="1" applyAlignment="1">
      <alignment horizontal="right" vertical="center" textRotation="90" wrapText="1"/>
    </xf>
    <xf numFmtId="166" fontId="4" fillId="0" borderId="21" xfId="23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49" fontId="1" fillId="3" borderId="1" xfId="59" applyNumberFormat="1" applyFont="1" applyFill="1" applyBorder="1" applyAlignment="1">
      <alignment horizontal="center" vertical="center"/>
    </xf>
    <xf numFmtId="166" fontId="1" fillId="0" borderId="1" xfId="59" applyNumberFormat="1" applyFont="1" applyFill="1" applyBorder="1" applyAlignment="1">
      <alignment horizontal="center" vertical="center" wrapText="1"/>
    </xf>
    <xf numFmtId="0" fontId="5" fillId="0" borderId="24" xfId="23" applyFont="1" applyFill="1" applyBorder="1" applyAlignment="1">
      <alignment horizontal="center" vertical="center"/>
    </xf>
    <xf numFmtId="0" fontId="5" fillId="0" borderId="21" xfId="23" applyFont="1" applyFill="1" applyBorder="1" applyAlignment="1">
      <alignment horizontal="center"/>
    </xf>
    <xf numFmtId="1" fontId="5" fillId="0" borderId="21" xfId="23" applyNumberFormat="1" applyFont="1" applyFill="1" applyBorder="1" applyAlignment="1">
      <alignment horizontal="right"/>
    </xf>
    <xf numFmtId="1" fontId="5" fillId="0" borderId="21" xfId="23" applyNumberFormat="1" applyFont="1" applyBorder="1" applyAlignment="1">
      <alignment horizontal="right"/>
    </xf>
    <xf numFmtId="0" fontId="5" fillId="0" borderId="21" xfId="23" applyFont="1" applyBorder="1"/>
    <xf numFmtId="0" fontId="5" fillId="0" borderId="22" xfId="23" applyFont="1" applyBorder="1"/>
    <xf numFmtId="0" fontId="5" fillId="0" borderId="21" xfId="23" applyFont="1" applyFill="1" applyBorder="1" applyAlignment="1">
      <alignment horizontal="center" vertical="center"/>
    </xf>
    <xf numFmtId="49" fontId="3" fillId="2" borderId="18" xfId="23" applyNumberFormat="1" applyFont="1" applyFill="1" applyBorder="1" applyAlignment="1">
      <alignment horizontal="center" vertical="center" wrapText="1"/>
    </xf>
    <xf numFmtId="0" fontId="15" fillId="0" borderId="21" xfId="23" applyFont="1" applyFill="1" applyBorder="1" applyAlignment="1">
      <alignment horizontal="right"/>
    </xf>
    <xf numFmtId="166" fontId="15" fillId="0" borderId="21" xfId="23" applyNumberFormat="1" applyFont="1" applyBorder="1" applyAlignment="1">
      <alignment horizontal="center"/>
    </xf>
    <xf numFmtId="49" fontId="16" fillId="2" borderId="18" xfId="23" applyNumberFormat="1" applyFont="1" applyFill="1" applyBorder="1" applyAlignment="1">
      <alignment horizontal="center" vertical="center" wrapText="1"/>
    </xf>
    <xf numFmtId="49" fontId="3" fillId="0" borderId="18" xfId="23" applyNumberFormat="1" applyFont="1" applyFill="1" applyBorder="1" applyAlignment="1">
      <alignment horizontal="center" vertical="center" wrapText="1"/>
    </xf>
    <xf numFmtId="49" fontId="26" fillId="2" borderId="19" xfId="23" applyNumberFormat="1" applyFont="1" applyFill="1" applyBorder="1" applyAlignment="1">
      <alignment horizontal="left" vertical="center" wrapText="1"/>
    </xf>
    <xf numFmtId="49" fontId="3" fillId="2" borderId="20" xfId="23" applyNumberFormat="1" applyFont="1" applyFill="1" applyBorder="1" applyAlignment="1">
      <alignment horizontal="center" vertical="center" wrapText="1"/>
    </xf>
    <xf numFmtId="49" fontId="16" fillId="2" borderId="20" xfId="23" applyNumberFormat="1" applyFont="1" applyFill="1" applyBorder="1" applyAlignment="1">
      <alignment horizontal="center" vertical="center" wrapText="1"/>
    </xf>
    <xf numFmtId="0" fontId="16" fillId="2" borderId="19" xfId="23" applyFont="1" applyFill="1" applyBorder="1" applyAlignment="1">
      <alignment horizontal="center" vertical="center"/>
    </xf>
    <xf numFmtId="0" fontId="3" fillId="2" borderId="18" xfId="23" applyFont="1" applyFill="1" applyBorder="1" applyAlignment="1">
      <alignment horizontal="center" vertical="center"/>
    </xf>
    <xf numFmtId="0" fontId="28" fillId="2" borderId="19" xfId="23" applyFont="1" applyFill="1" applyBorder="1"/>
    <xf numFmtId="0" fontId="27" fillId="2" borderId="19" xfId="23" applyFont="1" applyFill="1" applyBorder="1"/>
    <xf numFmtId="0" fontId="3" fillId="0" borderId="18" xfId="23" applyFont="1" applyFill="1" applyBorder="1" applyAlignment="1">
      <alignment horizontal="center"/>
    </xf>
    <xf numFmtId="0" fontId="27" fillId="0" borderId="19" xfId="23" applyFont="1" applyBorder="1"/>
    <xf numFmtId="0" fontId="5" fillId="0" borderId="18" xfId="23" applyFont="1" applyFill="1" applyBorder="1" applyAlignment="1">
      <alignment horizontal="center"/>
    </xf>
    <xf numFmtId="0" fontId="29" fillId="0" borderId="19" xfId="23" applyFont="1" applyBorder="1"/>
    <xf numFmtId="0" fontId="16" fillId="2" borderId="19" xfId="12" applyFont="1" applyFill="1" applyBorder="1" applyAlignment="1"/>
    <xf numFmtId="0" fontId="27" fillId="2" borderId="0" xfId="23" applyFont="1" applyFill="1" applyBorder="1" applyAlignment="1">
      <alignment horizontal="center"/>
    </xf>
    <xf numFmtId="0" fontId="27" fillId="2" borderId="0" xfId="23" applyFont="1" applyFill="1" applyBorder="1"/>
    <xf numFmtId="1" fontId="27" fillId="2" borderId="0" xfId="23" applyNumberFormat="1" applyFont="1" applyFill="1" applyBorder="1" applyAlignment="1">
      <alignment horizontal="right"/>
    </xf>
    <xf numFmtId="0" fontId="3" fillId="2" borderId="18" xfId="23" applyFont="1" applyFill="1" applyBorder="1" applyAlignment="1">
      <alignment horizontal="center"/>
    </xf>
    <xf numFmtId="0" fontId="3" fillId="2" borderId="24" xfId="23" applyFont="1" applyFill="1" applyBorder="1" applyAlignment="1">
      <alignment horizontal="center"/>
    </xf>
    <xf numFmtId="0" fontId="26" fillId="2" borderId="21" xfId="23" applyFont="1" applyFill="1" applyBorder="1" applyAlignment="1">
      <alignment horizontal="center" vertical="center"/>
    </xf>
    <xf numFmtId="0" fontId="26" fillId="2" borderId="21" xfId="23" applyFont="1" applyFill="1" applyBorder="1" applyAlignment="1">
      <alignment horizontal="right" vertical="center" wrapText="1"/>
    </xf>
    <xf numFmtId="0" fontId="26" fillId="2" borderId="21" xfId="23" applyFont="1" applyFill="1" applyBorder="1" applyAlignment="1">
      <alignment horizontal="center"/>
    </xf>
    <xf numFmtId="0" fontId="26" fillId="2" borderId="21" xfId="23" applyFont="1" applyFill="1" applyBorder="1"/>
    <xf numFmtId="1" fontId="26" fillId="2" borderId="21" xfId="23" applyNumberFormat="1" applyFont="1" applyFill="1" applyBorder="1" applyAlignment="1">
      <alignment horizontal="right"/>
    </xf>
    <xf numFmtId="1" fontId="26" fillId="2" borderId="21" xfId="23" applyNumberFormat="1" applyFont="1" applyFill="1" applyBorder="1"/>
    <xf numFmtId="166" fontId="26" fillId="2" borderId="21" xfId="23" applyNumberFormat="1" applyFont="1" applyFill="1" applyBorder="1" applyAlignment="1">
      <alignment horizontal="right"/>
    </xf>
    <xf numFmtId="0" fontId="26" fillId="2" borderId="22" xfId="23" applyFont="1" applyFill="1" applyBorder="1"/>
    <xf numFmtId="0" fontId="31" fillId="0" borderId="0" xfId="0" applyFont="1"/>
    <xf numFmtId="0" fontId="21" fillId="2" borderId="0" xfId="0" applyFont="1" applyFill="1" applyAlignment="1">
      <alignment vertical="center"/>
    </xf>
    <xf numFmtId="0" fontId="26" fillId="2" borderId="1" xfId="23" applyFont="1" applyFill="1" applyBorder="1" applyAlignment="1">
      <alignment horizontal="center" vertical="justify"/>
    </xf>
    <xf numFmtId="49" fontId="26" fillId="2" borderId="1" xfId="23" applyNumberFormat="1" applyFont="1" applyFill="1" applyBorder="1" applyAlignment="1">
      <alignment horizontal="center" vertical="center"/>
    </xf>
    <xf numFmtId="166" fontId="16" fillId="2" borderId="1" xfId="23" applyNumberFormat="1" applyFont="1" applyFill="1" applyBorder="1" applyAlignment="1">
      <alignment horizontal="center" vertical="justify" wrapText="1"/>
    </xf>
    <xf numFmtId="49" fontId="26" fillId="2" borderId="1" xfId="23" applyNumberFormat="1" applyFont="1" applyFill="1" applyBorder="1" applyAlignment="1">
      <alignment horizontal="right" vertical="center" wrapText="1"/>
    </xf>
    <xf numFmtId="2" fontId="16" fillId="2" borderId="1" xfId="23" applyNumberFormat="1" applyFont="1" applyFill="1" applyBorder="1" applyAlignment="1">
      <alignment horizontal="center" vertical="justify" wrapText="1"/>
    </xf>
    <xf numFmtId="2" fontId="16" fillId="2" borderId="1" xfId="23" applyNumberFormat="1" applyFont="1" applyFill="1" applyBorder="1" applyAlignment="1">
      <alignment horizontal="center" vertical="justify"/>
    </xf>
    <xf numFmtId="2" fontId="16" fillId="2" borderId="1" xfId="23" applyNumberFormat="1" applyFont="1" applyFill="1" applyBorder="1" applyAlignment="1">
      <alignment horizontal="center" vertical="center"/>
    </xf>
    <xf numFmtId="2" fontId="26" fillId="2" borderId="1" xfId="23" applyNumberFormat="1" applyFont="1" applyFill="1" applyBorder="1" applyAlignment="1">
      <alignment horizontal="center" vertical="justify" wrapText="1"/>
    </xf>
    <xf numFmtId="2" fontId="26" fillId="2" borderId="1" xfId="23" applyNumberFormat="1" applyFont="1" applyFill="1" applyBorder="1" applyAlignment="1">
      <alignment horizontal="center" vertical="justify"/>
    </xf>
    <xf numFmtId="2" fontId="26" fillId="2" borderId="1" xfId="23" applyNumberFormat="1" applyFont="1" applyFill="1" applyBorder="1" applyAlignment="1">
      <alignment horizontal="center" vertical="center"/>
    </xf>
    <xf numFmtId="166" fontId="16" fillId="2" borderId="1" xfId="23" applyNumberFormat="1" applyFont="1" applyFill="1" applyBorder="1" applyAlignment="1">
      <alignment horizontal="center" vertical="center"/>
    </xf>
    <xf numFmtId="166" fontId="26" fillId="2" borderId="1" xfId="23" applyNumberFormat="1" applyFont="1" applyFill="1" applyBorder="1" applyAlignment="1">
      <alignment horizontal="center" vertical="center"/>
    </xf>
    <xf numFmtId="166" fontId="26" fillId="2" borderId="1" xfId="23" applyNumberFormat="1" applyFont="1" applyFill="1" applyBorder="1" applyAlignment="1">
      <alignment horizontal="center" vertical="justify" wrapText="1"/>
    </xf>
    <xf numFmtId="0" fontId="30" fillId="0" borderId="0" xfId="0" applyFont="1"/>
    <xf numFmtId="166" fontId="34" fillId="2" borderId="1" xfId="23" applyNumberFormat="1" applyFont="1" applyFill="1" applyBorder="1" applyAlignment="1">
      <alignment horizontal="right" vertical="center"/>
    </xf>
    <xf numFmtId="166" fontId="16" fillId="2" borderId="1" xfId="23" applyNumberFormat="1" applyFont="1" applyFill="1" applyBorder="1" applyAlignment="1">
      <alignment horizontal="right" vertical="center" wrapText="1"/>
    </xf>
    <xf numFmtId="166" fontId="26" fillId="2" borderId="1" xfId="62" applyNumberFormat="1" applyFont="1" applyFill="1" applyBorder="1" applyAlignment="1">
      <alignment horizontal="right"/>
    </xf>
    <xf numFmtId="166" fontId="35" fillId="2" borderId="1" xfId="23" applyNumberFormat="1" applyFont="1" applyFill="1" applyBorder="1" applyAlignment="1">
      <alignment horizontal="right" vertical="center"/>
    </xf>
    <xf numFmtId="2" fontId="35" fillId="2" borderId="1" xfId="23" applyNumberFormat="1" applyFont="1" applyFill="1" applyBorder="1" applyAlignment="1">
      <alignment horizontal="right" vertical="center"/>
    </xf>
    <xf numFmtId="2" fontId="26" fillId="2" borderId="1" xfId="23" applyNumberFormat="1" applyFont="1" applyFill="1" applyBorder="1" applyAlignment="1">
      <alignment horizontal="right" vertical="center"/>
    </xf>
    <xf numFmtId="2" fontId="26" fillId="2" borderId="1" xfId="23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6" fillId="2" borderId="0" xfId="0" applyFont="1" applyFill="1" applyBorder="1"/>
    <xf numFmtId="0" fontId="16" fillId="0" borderId="0" xfId="0" applyFont="1" applyBorder="1"/>
    <xf numFmtId="0" fontId="16" fillId="0" borderId="0" xfId="0" applyFont="1" applyFill="1" applyBorder="1"/>
    <xf numFmtId="49" fontId="16" fillId="0" borderId="1" xfId="78" applyNumberFormat="1" applyFont="1" applyFill="1" applyBorder="1" applyAlignment="1">
      <alignment horizontal="center" vertical="center" wrapText="1"/>
    </xf>
    <xf numFmtId="0" fontId="16" fillId="0" borderId="1" xfId="29" applyNumberFormat="1" applyFont="1" applyBorder="1" applyAlignment="1" applyProtection="1">
      <alignment horizontal="center" vertical="center" wrapText="1"/>
      <protection locked="0"/>
    </xf>
    <xf numFmtId="0" fontId="16" fillId="2" borderId="1" xfId="29" applyNumberFormat="1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/>
    <xf numFmtId="0" fontId="16" fillId="0" borderId="0" xfId="0" applyFont="1" applyBorder="1" applyAlignment="1"/>
    <xf numFmtId="0" fontId="26" fillId="0" borderId="0" xfId="0" applyFont="1" applyBorder="1" applyAlignment="1">
      <alignment horizontal="right"/>
    </xf>
    <xf numFmtId="166" fontId="26" fillId="0" borderId="0" xfId="0" applyNumberFormat="1" applyFont="1" applyBorder="1"/>
    <xf numFmtId="0" fontId="16" fillId="0" borderId="0" xfId="0" applyFont="1"/>
    <xf numFmtId="2" fontId="16" fillId="0" borderId="0" xfId="0" applyNumberFormat="1" applyFont="1" applyAlignment="1">
      <alignment horizontal="center"/>
    </xf>
    <xf numFmtId="166" fontId="16" fillId="0" borderId="0" xfId="0" applyNumberFormat="1" applyFont="1" applyAlignment="1"/>
    <xf numFmtId="2" fontId="16" fillId="0" borderId="0" xfId="0" applyNumberFormat="1" applyFont="1" applyAlignment="1"/>
    <xf numFmtId="0" fontId="16" fillId="0" borderId="0" xfId="0" applyFont="1" applyAlignment="1">
      <alignment horizontal="center"/>
    </xf>
    <xf numFmtId="1" fontId="16" fillId="0" borderId="0" xfId="0" applyNumberFormat="1" applyFont="1"/>
    <xf numFmtId="166" fontId="16" fillId="0" borderId="0" xfId="0" applyNumberFormat="1" applyFont="1" applyAlignment="1">
      <alignment horizontal="center"/>
    </xf>
    <xf numFmtId="2" fontId="16" fillId="0" borderId="0" xfId="0" applyNumberFormat="1" applyFont="1"/>
    <xf numFmtId="166" fontId="26" fillId="0" borderId="0" xfId="0" applyNumberFormat="1" applyFont="1" applyAlignment="1">
      <alignment horizontal="center"/>
    </xf>
    <xf numFmtId="0" fontId="16" fillId="0" borderId="1" xfId="26" applyFont="1" applyFill="1" applyBorder="1" applyAlignment="1">
      <alignment horizontal="center" vertical="center"/>
    </xf>
    <xf numFmtId="0" fontId="16" fillId="0" borderId="1" xfId="26" applyFont="1" applyBorder="1" applyAlignment="1">
      <alignment horizontal="center" vertical="center"/>
    </xf>
    <xf numFmtId="1" fontId="16" fillId="0" borderId="1" xfId="26" applyNumberFormat="1" applyFont="1" applyFill="1" applyBorder="1" applyAlignment="1">
      <alignment horizontal="center" vertical="center"/>
    </xf>
    <xf numFmtId="0" fontId="26" fillId="2" borderId="1" xfId="26" applyFont="1" applyFill="1" applyBorder="1" applyAlignment="1">
      <alignment horizontal="center"/>
    </xf>
    <xf numFmtId="0" fontId="26" fillId="2" borderId="1" xfId="26" applyFont="1" applyFill="1" applyBorder="1"/>
    <xf numFmtId="0" fontId="16" fillId="0" borderId="1" xfId="26" applyFont="1" applyFill="1" applyBorder="1" applyAlignment="1">
      <alignment horizontal="center"/>
    </xf>
    <xf numFmtId="0" fontId="16" fillId="0" borderId="1" xfId="26" applyFont="1" applyFill="1" applyBorder="1" applyAlignment="1">
      <alignment vertical="center" wrapText="1"/>
    </xf>
    <xf numFmtId="0" fontId="16" fillId="0" borderId="1" xfId="26" applyFont="1" applyFill="1" applyBorder="1"/>
    <xf numFmtId="1" fontId="16" fillId="0" borderId="1" xfId="26" applyNumberFormat="1" applyFont="1" applyFill="1" applyBorder="1" applyAlignment="1">
      <alignment horizontal="center"/>
    </xf>
    <xf numFmtId="166" fontId="16" fillId="0" borderId="1" xfId="26" applyNumberFormat="1" applyFont="1" applyFill="1" applyBorder="1" applyAlignment="1">
      <alignment horizontal="center"/>
    </xf>
    <xf numFmtId="2" fontId="16" fillId="0" borderId="1" xfId="26" applyNumberFormat="1" applyFont="1" applyFill="1" applyBorder="1"/>
    <xf numFmtId="2" fontId="16" fillId="0" borderId="1" xfId="26" applyNumberFormat="1" applyFont="1" applyFill="1" applyBorder="1" applyAlignment="1">
      <alignment horizontal="center" vertical="center"/>
    </xf>
    <xf numFmtId="2" fontId="16" fillId="0" borderId="1" xfId="26" applyNumberFormat="1" applyFont="1" applyFill="1" applyBorder="1" applyAlignment="1">
      <alignment horizontal="center"/>
    </xf>
    <xf numFmtId="0" fontId="16" fillId="0" borderId="1" xfId="26" applyNumberFormat="1" applyFont="1" applyFill="1" applyBorder="1" applyAlignment="1" applyProtection="1">
      <alignment horizontal="left" vertical="center"/>
    </xf>
    <xf numFmtId="2" fontId="16" fillId="0" borderId="1" xfId="29" applyNumberFormat="1" applyFont="1" applyBorder="1" applyAlignment="1" applyProtection="1">
      <alignment horizontal="center" vertical="center" wrapText="1"/>
      <protection locked="0"/>
    </xf>
    <xf numFmtId="0" fontId="16" fillId="0" borderId="1" xfId="26" applyNumberFormat="1" applyFont="1" applyFill="1" applyBorder="1" applyAlignment="1" applyProtection="1">
      <alignment horizontal="center" vertical="center"/>
    </xf>
    <xf numFmtId="0" fontId="16" fillId="0" borderId="1" xfId="26" applyNumberFormat="1" applyFont="1" applyFill="1" applyBorder="1" applyAlignment="1" applyProtection="1">
      <alignment vertical="center"/>
    </xf>
    <xf numFmtId="0" fontId="16" fillId="2" borderId="1" xfId="26" applyFont="1" applyFill="1" applyBorder="1" applyAlignment="1">
      <alignment horizontal="center"/>
    </xf>
    <xf numFmtId="0" fontId="16" fillId="2" borderId="1" xfId="26" applyFont="1" applyFill="1" applyBorder="1" applyAlignment="1">
      <alignment vertical="center" wrapText="1"/>
    </xf>
    <xf numFmtId="0" fontId="16" fillId="2" borderId="1" xfId="26" applyNumberFormat="1" applyFont="1" applyFill="1" applyBorder="1" applyAlignment="1" applyProtection="1">
      <alignment horizontal="left" vertical="center"/>
    </xf>
    <xf numFmtId="49" fontId="16" fillId="2" borderId="1" xfId="78" applyNumberFormat="1" applyFont="1" applyFill="1" applyBorder="1" applyAlignment="1">
      <alignment horizontal="center" vertical="center" wrapText="1"/>
    </xf>
    <xf numFmtId="0" fontId="16" fillId="2" borderId="1" xfId="26" applyFont="1" applyFill="1" applyBorder="1"/>
    <xf numFmtId="0" fontId="16" fillId="2" borderId="1" xfId="26" applyFont="1" applyFill="1" applyBorder="1" applyAlignment="1">
      <alignment horizontal="center" vertical="center" wrapText="1"/>
    </xf>
    <xf numFmtId="2" fontId="16" fillId="2" borderId="1" xfId="29" applyNumberFormat="1" applyFont="1" applyFill="1" applyBorder="1" applyAlignment="1" applyProtection="1">
      <alignment horizontal="center" vertical="center" wrapText="1"/>
      <protection locked="0"/>
    </xf>
    <xf numFmtId="0" fontId="26" fillId="2" borderId="1" xfId="26" applyFont="1" applyFill="1" applyBorder="1" applyAlignment="1">
      <alignment horizontal="right" vertical="center" wrapText="1"/>
    </xf>
    <xf numFmtId="0" fontId="26" fillId="2" borderId="1" xfId="26" applyNumberFormat="1" applyFont="1" applyFill="1" applyBorder="1" applyAlignment="1" applyProtection="1">
      <alignment horizontal="left" vertical="center"/>
    </xf>
    <xf numFmtId="49" fontId="26" fillId="2" borderId="1" xfId="78" applyNumberFormat="1" applyFont="1" applyFill="1" applyBorder="1" applyAlignment="1">
      <alignment horizontal="center" vertical="center" wrapText="1"/>
    </xf>
    <xf numFmtId="0" fontId="26" fillId="2" borderId="1" xfId="29" applyNumberFormat="1" applyFont="1" applyFill="1" applyBorder="1" applyAlignment="1" applyProtection="1">
      <alignment horizontal="center" vertical="center" wrapText="1"/>
      <protection locked="0"/>
    </xf>
    <xf numFmtId="0" fontId="26" fillId="2" borderId="1" xfId="26" applyFont="1" applyFill="1" applyBorder="1" applyAlignment="1">
      <alignment horizontal="center" vertical="center" wrapText="1"/>
    </xf>
    <xf numFmtId="2" fontId="26" fillId="2" borderId="1" xfId="29" applyNumberFormat="1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/>
    <xf numFmtId="166" fontId="16" fillId="0" borderId="1" xfId="29" applyNumberFormat="1" applyFont="1" applyBorder="1" applyAlignment="1" applyProtection="1">
      <alignment horizontal="center" vertical="center" wrapText="1"/>
      <protection locked="0"/>
    </xf>
    <xf numFmtId="166" fontId="16" fillId="2" borderId="1" xfId="29" applyNumberFormat="1" applyFont="1" applyFill="1" applyBorder="1" applyAlignment="1" applyProtection="1">
      <alignment horizontal="center" vertical="center" wrapText="1"/>
      <protection locked="0"/>
    </xf>
    <xf numFmtId="166" fontId="26" fillId="2" borderId="1" xfId="29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26" applyNumberFormat="1" applyFont="1" applyFill="1" applyBorder="1" applyAlignment="1" applyProtection="1">
      <alignment horizontal="center" vertical="center"/>
    </xf>
    <xf numFmtId="0" fontId="26" fillId="0" borderId="1" xfId="26" applyNumberFormat="1" applyFont="1" applyFill="1" applyBorder="1" applyAlignment="1" applyProtection="1">
      <alignment horizontal="left" vertical="center"/>
    </xf>
    <xf numFmtId="49" fontId="26" fillId="0" borderId="1" xfId="78" applyNumberFormat="1" applyFont="1" applyFill="1" applyBorder="1" applyAlignment="1">
      <alignment horizontal="center" vertical="center" wrapText="1"/>
    </xf>
    <xf numFmtId="0" fontId="26" fillId="0" borderId="1" xfId="29" applyNumberFormat="1" applyFont="1" applyBorder="1" applyAlignment="1" applyProtection="1">
      <alignment horizontal="center" vertical="center" wrapText="1"/>
      <protection locked="0"/>
    </xf>
    <xf numFmtId="166" fontId="26" fillId="0" borderId="1" xfId="29" applyNumberFormat="1" applyFont="1" applyBorder="1" applyAlignment="1" applyProtection="1">
      <alignment horizontal="center" vertical="center" wrapText="1"/>
      <protection locked="0"/>
    </xf>
    <xf numFmtId="2" fontId="26" fillId="0" borderId="1" xfId="29" applyNumberFormat="1" applyFont="1" applyBorder="1" applyAlignment="1" applyProtection="1">
      <alignment horizontal="center" vertical="center" wrapText="1"/>
      <protection locked="0"/>
    </xf>
    <xf numFmtId="0" fontId="26" fillId="4" borderId="0" xfId="0" applyFont="1" applyFill="1" applyBorder="1"/>
    <xf numFmtId="0" fontId="16" fillId="0" borderId="0" xfId="29" applyFont="1" applyAlignment="1">
      <alignment horizontal="center" vertical="center" wrapText="1"/>
    </xf>
    <xf numFmtId="0" fontId="16" fillId="0" borderId="0" xfId="29" applyFont="1" applyBorder="1"/>
    <xf numFmtId="0" fontId="16" fillId="0" borderId="1" xfId="29" applyFont="1" applyFill="1" applyBorder="1" applyAlignment="1">
      <alignment horizontal="center" vertical="center"/>
    </xf>
    <xf numFmtId="0" fontId="16" fillId="0" borderId="1" xfId="29" applyFont="1" applyBorder="1" applyAlignment="1">
      <alignment horizontal="center" vertical="center"/>
    </xf>
    <xf numFmtId="1" fontId="16" fillId="0" borderId="1" xfId="29" applyNumberFormat="1" applyFont="1" applyFill="1" applyBorder="1" applyAlignment="1">
      <alignment horizontal="center" vertical="center"/>
    </xf>
    <xf numFmtId="0" fontId="16" fillId="0" borderId="1" xfId="29" applyFont="1" applyBorder="1" applyAlignment="1">
      <alignment horizontal="center"/>
    </xf>
    <xf numFmtId="0" fontId="26" fillId="0" borderId="1" xfId="29" applyFont="1" applyBorder="1" applyAlignment="1">
      <alignment horizontal="center" vertical="center" wrapText="1"/>
    </xf>
    <xf numFmtId="0" fontId="16" fillId="0" borderId="1" xfId="29" applyFont="1" applyFill="1" applyBorder="1" applyAlignment="1">
      <alignment vertical="center" wrapText="1"/>
    </xf>
    <xf numFmtId="0" fontId="16" fillId="0" borderId="1" xfId="29" applyFont="1" applyBorder="1"/>
    <xf numFmtId="1" fontId="16" fillId="0" borderId="1" xfId="29" applyNumberFormat="1" applyFont="1" applyBorder="1" applyAlignment="1">
      <alignment horizontal="center"/>
    </xf>
    <xf numFmtId="166" fontId="16" fillId="0" borderId="1" xfId="29" applyNumberFormat="1" applyFont="1" applyBorder="1" applyAlignment="1">
      <alignment horizontal="center"/>
    </xf>
    <xf numFmtId="2" fontId="16" fillId="0" borderId="1" xfId="29" applyNumberFormat="1" applyFont="1" applyBorder="1"/>
    <xf numFmtId="2" fontId="16" fillId="2" borderId="1" xfId="29" applyNumberFormat="1" applyFont="1" applyFill="1" applyBorder="1"/>
    <xf numFmtId="2" fontId="16" fillId="2" borderId="1" xfId="29" applyNumberFormat="1" applyFont="1" applyFill="1" applyBorder="1" applyAlignment="1">
      <alignment horizontal="center" vertical="center"/>
    </xf>
    <xf numFmtId="2" fontId="16" fillId="0" borderId="1" xfId="29" applyNumberFormat="1" applyFont="1" applyFill="1" applyBorder="1" applyAlignment="1">
      <alignment horizontal="center" vertical="center"/>
    </xf>
    <xf numFmtId="2" fontId="16" fillId="0" borderId="1" xfId="29" applyNumberFormat="1" applyFont="1" applyBorder="1" applyAlignment="1">
      <alignment horizontal="center"/>
    </xf>
    <xf numFmtId="0" fontId="16" fillId="2" borderId="1" xfId="29" applyFont="1" applyFill="1" applyBorder="1"/>
    <xf numFmtId="0" fontId="16" fillId="2" borderId="1" xfId="29" applyFont="1" applyFill="1" applyBorder="1" applyAlignment="1">
      <alignment horizontal="center" vertical="center"/>
    </xf>
    <xf numFmtId="1" fontId="16" fillId="2" borderId="1" xfId="29" applyNumberFormat="1" applyFont="1" applyFill="1" applyBorder="1" applyAlignment="1">
      <alignment horizontal="center"/>
    </xf>
    <xf numFmtId="1" fontId="16" fillId="2" borderId="1" xfId="29" applyNumberFormat="1" applyFont="1" applyFill="1" applyBorder="1" applyAlignment="1">
      <alignment horizontal="center" vertical="center"/>
    </xf>
    <xf numFmtId="0" fontId="16" fillId="2" borderId="1" xfId="29" applyFont="1" applyFill="1" applyBorder="1" applyAlignment="1">
      <alignment horizontal="left" vertical="center" wrapText="1"/>
    </xf>
    <xf numFmtId="0" fontId="16" fillId="2" borderId="1" xfId="29" applyNumberFormat="1" applyFont="1" applyFill="1" applyBorder="1" applyAlignment="1" applyProtection="1">
      <alignment horizontal="left" vertical="center"/>
    </xf>
    <xf numFmtId="0" fontId="16" fillId="2" borderId="1" xfId="29" applyNumberFormat="1" applyFont="1" applyFill="1" applyBorder="1" applyAlignment="1">
      <alignment horizontal="center" vertical="center"/>
    </xf>
    <xf numFmtId="166" fontId="16" fillId="2" borderId="1" xfId="29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2" borderId="1" xfId="29" applyFont="1" applyFill="1" applyBorder="1" applyAlignment="1">
      <alignment vertical="center"/>
    </xf>
    <xf numFmtId="0" fontId="9" fillId="0" borderId="1" xfId="61" applyNumberFormat="1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80" applyFont="1" applyFill="1" applyBorder="1" applyAlignment="1">
      <alignment horizontal="center" vertical="center"/>
    </xf>
    <xf numFmtId="0" fontId="16" fillId="0" borderId="1" xfId="80" applyFont="1" applyFill="1" applyBorder="1" applyAlignment="1">
      <alignment horizontal="left" vertical="center" wrapText="1"/>
    </xf>
    <xf numFmtId="0" fontId="16" fillId="0" borderId="1" xfId="29" applyNumberFormat="1" applyFont="1" applyFill="1" applyBorder="1" applyAlignment="1" applyProtection="1">
      <alignment horizontal="left" vertical="center"/>
    </xf>
    <xf numFmtId="0" fontId="16" fillId="0" borderId="1" xfId="29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6" fontId="16" fillId="0" borderId="1" xfId="29" applyNumberFormat="1" applyFont="1" applyFill="1" applyBorder="1" applyAlignment="1">
      <alignment horizontal="right" vertical="center"/>
    </xf>
    <xf numFmtId="2" fontId="16" fillId="0" borderId="1" xfId="29" applyNumberFormat="1" applyFont="1" applyFill="1" applyBorder="1"/>
    <xf numFmtId="0" fontId="16" fillId="0" borderId="1" xfId="73" applyFont="1" applyFill="1" applyBorder="1" applyAlignment="1">
      <alignment horizontal="center" vertical="center"/>
    </xf>
    <xf numFmtId="0" fontId="16" fillId="2" borderId="1" xfId="73" applyFont="1" applyFill="1" applyBorder="1" applyAlignment="1">
      <alignment horizontal="center" vertical="center"/>
    </xf>
    <xf numFmtId="166" fontId="26" fillId="2" borderId="1" xfId="29" applyNumberFormat="1" applyFont="1" applyFill="1" applyBorder="1" applyAlignment="1" applyProtection="1">
      <alignment vertical="center"/>
    </xf>
    <xf numFmtId="0" fontId="26" fillId="0" borderId="0" xfId="29" applyFont="1"/>
    <xf numFmtId="0" fontId="16" fillId="0" borderId="0" xfId="29" applyFont="1" applyAlignment="1">
      <alignment horizontal="center"/>
    </xf>
    <xf numFmtId="0" fontId="16" fillId="0" borderId="0" xfId="29" applyFont="1"/>
    <xf numFmtId="1" fontId="16" fillId="0" borderId="0" xfId="29" applyNumberFormat="1" applyFont="1"/>
    <xf numFmtId="1" fontId="26" fillId="0" borderId="0" xfId="29" applyNumberFormat="1" applyFont="1" applyAlignment="1"/>
    <xf numFmtId="166" fontId="26" fillId="0" borderId="0" xfId="29" applyNumberFormat="1" applyFont="1" applyAlignment="1"/>
    <xf numFmtId="2" fontId="26" fillId="0" borderId="0" xfId="29" applyNumberFormat="1" applyFont="1" applyAlignment="1"/>
    <xf numFmtId="2" fontId="16" fillId="0" borderId="0" xfId="29" applyNumberFormat="1" applyFont="1" applyAlignment="1">
      <alignment horizontal="center"/>
    </xf>
    <xf numFmtId="1" fontId="16" fillId="0" borderId="0" xfId="29" applyNumberFormat="1" applyFont="1" applyAlignment="1"/>
    <xf numFmtId="166" fontId="16" fillId="0" borderId="0" xfId="29" applyNumberFormat="1" applyFont="1" applyAlignment="1"/>
    <xf numFmtId="2" fontId="16" fillId="0" borderId="0" xfId="29" applyNumberFormat="1" applyFont="1" applyAlignment="1"/>
    <xf numFmtId="166" fontId="16" fillId="0" borderId="0" xfId="29" applyNumberFormat="1" applyFont="1" applyAlignment="1">
      <alignment horizontal="center"/>
    </xf>
    <xf numFmtId="2" fontId="16" fillId="0" borderId="0" xfId="29" applyNumberFormat="1" applyFont="1"/>
    <xf numFmtId="0" fontId="26" fillId="0" borderId="25" xfId="49" applyNumberFormat="1" applyFont="1" applyFill="1" applyBorder="1" applyAlignment="1">
      <alignment vertical="center" wrapText="1"/>
    </xf>
    <xf numFmtId="0" fontId="26" fillId="0" borderId="14" xfId="49" applyNumberFormat="1" applyFont="1" applyFill="1" applyBorder="1" applyAlignment="1">
      <alignment vertical="center" wrapText="1"/>
    </xf>
    <xf numFmtId="0" fontId="26" fillId="0" borderId="1" xfId="26" applyFont="1" applyFill="1" applyBorder="1" applyAlignment="1">
      <alignment horizontal="left" vertical="center" wrapText="1"/>
    </xf>
    <xf numFmtId="0" fontId="26" fillId="0" borderId="1" xfId="73" applyFont="1" applyFill="1" applyBorder="1" applyAlignment="1">
      <alignment horizontal="left" vertical="center"/>
    </xf>
    <xf numFmtId="0" fontId="26" fillId="2" borderId="1" xfId="29" applyFont="1" applyFill="1" applyBorder="1" applyAlignment="1">
      <alignment horizontal="right" vertical="center" wrapText="1"/>
    </xf>
    <xf numFmtId="0" fontId="26" fillId="2" borderId="1" xfId="29" applyNumberFormat="1" applyFont="1" applyFill="1" applyBorder="1" applyAlignment="1" applyProtection="1">
      <alignment horizontal="center" vertical="center"/>
    </xf>
    <xf numFmtId="1" fontId="26" fillId="2" borderId="1" xfId="29" applyNumberFormat="1" applyFont="1" applyFill="1" applyBorder="1" applyAlignment="1">
      <alignment horizontal="center" vertical="center"/>
    </xf>
    <xf numFmtId="0" fontId="26" fillId="2" borderId="1" xfId="29" applyNumberFormat="1" applyFont="1" applyFill="1" applyBorder="1" applyAlignment="1" applyProtection="1">
      <alignment horizontal="left" vertical="center"/>
    </xf>
    <xf numFmtId="0" fontId="26" fillId="2" borderId="1" xfId="29" applyNumberFormat="1" applyFont="1" applyFill="1" applyBorder="1" applyAlignment="1">
      <alignment horizontal="center" vertical="center"/>
    </xf>
    <xf numFmtId="0" fontId="26" fillId="2" borderId="1" xfId="29" applyFont="1" applyFill="1" applyBorder="1" applyAlignment="1">
      <alignment horizontal="center" vertical="center"/>
    </xf>
    <xf numFmtId="0" fontId="26" fillId="2" borderId="1" xfId="29" applyFont="1" applyFill="1" applyBorder="1"/>
    <xf numFmtId="1" fontId="26" fillId="2" borderId="1" xfId="29" applyNumberFormat="1" applyFont="1" applyFill="1" applyBorder="1" applyAlignment="1">
      <alignment horizontal="center"/>
    </xf>
    <xf numFmtId="166" fontId="26" fillId="2" borderId="1" xfId="29" applyNumberFormat="1" applyFont="1" applyFill="1" applyBorder="1" applyAlignment="1">
      <alignment horizontal="right" vertical="center"/>
    </xf>
    <xf numFmtId="2" fontId="26" fillId="2" borderId="1" xfId="29" applyNumberFormat="1" applyFont="1" applyFill="1" applyBorder="1"/>
    <xf numFmtId="2" fontId="26" fillId="2" borderId="1" xfId="29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0" xfId="29" applyFont="1" applyBorder="1"/>
    <xf numFmtId="0" fontId="26" fillId="0" borderId="1" xfId="0" applyFont="1" applyBorder="1" applyAlignment="1">
      <alignment horizontal="center" vertical="center"/>
    </xf>
    <xf numFmtId="0" fontId="26" fillId="2" borderId="1" xfId="29" applyFont="1" applyFill="1" applyBorder="1" applyAlignment="1">
      <alignment vertical="center"/>
    </xf>
    <xf numFmtId="0" fontId="23" fillId="0" borderId="1" xfId="61" applyNumberFormat="1" applyFont="1" applyFill="1" applyBorder="1" applyAlignment="1">
      <alignment horizontal="center" vertical="center"/>
    </xf>
    <xf numFmtId="0" fontId="23" fillId="0" borderId="1" xfId="61" applyFont="1" applyFill="1" applyBorder="1" applyAlignment="1">
      <alignment horizontal="center" vertical="center"/>
    </xf>
    <xf numFmtId="0" fontId="26" fillId="0" borderId="1" xfId="80" applyFont="1" applyFill="1" applyBorder="1" applyAlignment="1">
      <alignment horizontal="center" vertical="center"/>
    </xf>
    <xf numFmtId="0" fontId="26" fillId="0" borderId="1" xfId="29" applyNumberFormat="1" applyFont="1" applyFill="1" applyBorder="1" applyAlignment="1" applyProtection="1">
      <alignment horizontal="left" vertical="center"/>
    </xf>
    <xf numFmtId="0" fontId="26" fillId="0" borderId="1" xfId="29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66" fontId="26" fillId="0" borderId="1" xfId="29" applyNumberFormat="1" applyFont="1" applyFill="1" applyBorder="1" applyAlignment="1">
      <alignment horizontal="right" vertical="center"/>
    </xf>
    <xf numFmtId="2" fontId="26" fillId="0" borderId="1" xfId="29" applyNumberFormat="1" applyFont="1" applyFill="1" applyBorder="1"/>
    <xf numFmtId="2" fontId="26" fillId="0" borderId="1" xfId="29" applyNumberFormat="1" applyFont="1" applyFill="1" applyBorder="1" applyAlignment="1">
      <alignment horizontal="center" vertical="center"/>
    </xf>
    <xf numFmtId="0" fontId="26" fillId="0" borderId="1" xfId="73" applyFont="1" applyFill="1" applyBorder="1" applyAlignment="1">
      <alignment horizontal="center" vertical="center"/>
    </xf>
    <xf numFmtId="0" fontId="26" fillId="2" borderId="1" xfId="73" applyFont="1" applyFill="1" applyBorder="1" applyAlignment="1">
      <alignment horizontal="center" vertical="center"/>
    </xf>
    <xf numFmtId="165" fontId="16" fillId="2" borderId="1" xfId="29" applyNumberFormat="1" applyFont="1" applyFill="1" applyBorder="1" applyAlignment="1">
      <alignment horizontal="right" vertical="center"/>
    </xf>
    <xf numFmtId="165" fontId="26" fillId="2" borderId="1" xfId="29" applyNumberFormat="1" applyFont="1" applyFill="1" applyBorder="1" applyAlignment="1">
      <alignment horizontal="right" vertical="center"/>
    </xf>
    <xf numFmtId="166" fontId="26" fillId="2" borderId="1" xfId="29" applyNumberFormat="1" applyFont="1" applyFill="1" applyBorder="1" applyAlignment="1" applyProtection="1">
      <alignment horizontal="right" vertical="center"/>
    </xf>
    <xf numFmtId="166" fontId="16" fillId="2" borderId="1" xfId="29" applyNumberFormat="1" applyFont="1" applyFill="1" applyBorder="1" applyAlignment="1">
      <alignment vertical="center"/>
    </xf>
    <xf numFmtId="166" fontId="26" fillId="2" borderId="1" xfId="29" applyNumberFormat="1" applyFont="1" applyFill="1" applyBorder="1" applyAlignment="1">
      <alignment vertical="center"/>
    </xf>
    <xf numFmtId="166" fontId="16" fillId="0" borderId="1" xfId="29" applyNumberFormat="1" applyFont="1" applyFill="1" applyBorder="1" applyAlignment="1">
      <alignment vertical="center"/>
    </xf>
    <xf numFmtId="166" fontId="26" fillId="0" borderId="1" xfId="29" applyNumberFormat="1" applyFont="1" applyFill="1" applyBorder="1" applyAlignment="1">
      <alignment vertical="center"/>
    </xf>
    <xf numFmtId="0" fontId="26" fillId="2" borderId="1" xfId="29" applyNumberFormat="1" applyFont="1" applyFill="1" applyBorder="1" applyAlignment="1" applyProtection="1">
      <alignment vertical="center"/>
    </xf>
    <xf numFmtId="0" fontId="15" fillId="0" borderId="0" xfId="29" applyFont="1"/>
    <xf numFmtId="0" fontId="16" fillId="0" borderId="18" xfId="29" applyFont="1" applyBorder="1" applyAlignment="1">
      <alignment horizontal="center"/>
    </xf>
    <xf numFmtId="2" fontId="16" fillId="0" borderId="19" xfId="29" applyNumberFormat="1" applyFont="1" applyBorder="1"/>
    <xf numFmtId="0" fontId="16" fillId="2" borderId="18" xfId="29" applyNumberFormat="1" applyFont="1" applyFill="1" applyBorder="1" applyAlignment="1" applyProtection="1">
      <alignment horizontal="center" vertical="center"/>
    </xf>
    <xf numFmtId="0" fontId="16" fillId="2" borderId="19" xfId="29" applyFont="1" applyFill="1" applyBorder="1" applyAlignment="1">
      <alignment horizontal="center" wrapText="1"/>
    </xf>
    <xf numFmtId="0" fontId="26" fillId="2" borderId="18" xfId="29" applyNumberFormat="1" applyFont="1" applyFill="1" applyBorder="1" applyAlignment="1" applyProtection="1">
      <alignment horizontal="center" vertical="center"/>
    </xf>
    <xf numFmtId="0" fontId="26" fillId="2" borderId="19" xfId="29" applyFont="1" applyFill="1" applyBorder="1" applyAlignment="1">
      <alignment horizontal="center" wrapText="1"/>
    </xf>
    <xf numFmtId="0" fontId="16" fillId="0" borderId="18" xfId="29" applyNumberFormat="1" applyFont="1" applyFill="1" applyBorder="1" applyAlignment="1" applyProtection="1">
      <alignment horizontal="center" vertical="center"/>
    </xf>
    <xf numFmtId="0" fontId="16" fillId="0" borderId="19" xfId="29" applyFont="1" applyFill="1" applyBorder="1" applyAlignment="1">
      <alignment horizontal="center" wrapText="1"/>
    </xf>
    <xf numFmtId="0" fontId="26" fillId="0" borderId="18" xfId="29" applyNumberFormat="1" applyFont="1" applyFill="1" applyBorder="1" applyAlignment="1" applyProtection="1">
      <alignment horizontal="center" vertical="center"/>
    </xf>
    <xf numFmtId="0" fontId="26" fillId="0" borderId="19" xfId="29" applyFont="1" applyFill="1" applyBorder="1" applyAlignment="1">
      <alignment horizontal="center" wrapText="1"/>
    </xf>
    <xf numFmtId="0" fontId="26" fillId="2" borderId="18" xfId="29" applyNumberFormat="1" applyFont="1" applyFill="1" applyBorder="1" applyAlignment="1" applyProtection="1">
      <alignment vertical="center"/>
    </xf>
    <xf numFmtId="0" fontId="26" fillId="2" borderId="19" xfId="29" applyNumberFormat="1" applyFont="1" applyFill="1" applyBorder="1" applyAlignment="1" applyProtection="1">
      <alignment vertical="center"/>
    </xf>
    <xf numFmtId="0" fontId="15" fillId="2" borderId="24" xfId="29" applyFont="1" applyFill="1" applyBorder="1" applyAlignment="1">
      <alignment horizontal="center"/>
    </xf>
    <xf numFmtId="0" fontId="15" fillId="2" borderId="21" xfId="29" applyFont="1" applyFill="1" applyBorder="1" applyAlignment="1">
      <alignment horizontal="center"/>
    </xf>
    <xf numFmtId="0" fontId="15" fillId="2" borderId="21" xfId="29" applyFont="1" applyFill="1" applyBorder="1" applyAlignment="1">
      <alignment horizontal="right" vertical="center" wrapText="1"/>
    </xf>
    <xf numFmtId="0" fontId="15" fillId="2" borderId="21" xfId="29" applyFont="1" applyFill="1" applyBorder="1"/>
    <xf numFmtId="1" fontId="15" fillId="2" borderId="21" xfId="29" applyNumberFormat="1" applyFont="1" applyFill="1" applyBorder="1"/>
    <xf numFmtId="166" fontId="15" fillId="2" borderId="21" xfId="29" applyNumberFormat="1" applyFont="1" applyFill="1" applyBorder="1" applyAlignment="1">
      <alignment horizontal="right"/>
    </xf>
    <xf numFmtId="2" fontId="15" fillId="2" borderId="21" xfId="29" applyNumberFormat="1" applyFont="1" applyFill="1" applyBorder="1"/>
    <xf numFmtId="2" fontId="15" fillId="2" borderId="21" xfId="29" applyNumberFormat="1" applyFont="1" applyFill="1" applyBorder="1" applyAlignment="1">
      <alignment horizontal="center"/>
    </xf>
    <xf numFmtId="2" fontId="15" fillId="2" borderId="22" xfId="29" applyNumberFormat="1" applyFont="1" applyFill="1" applyBorder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/>
    <xf numFmtId="0" fontId="37" fillId="0" borderId="0" xfId="0" applyFont="1" applyBorder="1" applyAlignment="1">
      <alignment horizontal="right"/>
    </xf>
    <xf numFmtId="166" fontId="37" fillId="0" borderId="0" xfId="0" applyNumberFormat="1" applyFont="1" applyBorder="1"/>
    <xf numFmtId="166" fontId="1" fillId="0" borderId="0" xfId="0" applyNumberFormat="1" applyFont="1" applyAlignment="1"/>
    <xf numFmtId="2" fontId="1" fillId="0" borderId="0" xfId="0" applyNumberFormat="1" applyFont="1" applyAlignment="1"/>
    <xf numFmtId="0" fontId="2" fillId="0" borderId="0" xfId="0" applyFont="1" applyAlignment="1">
      <alignment horizontal="center"/>
    </xf>
    <xf numFmtId="1" fontId="2" fillId="0" borderId="0" xfId="0" applyNumberFormat="1" applyFont="1"/>
    <xf numFmtId="166" fontId="2" fillId="0" borderId="0" xfId="0" applyNumberFormat="1" applyFont="1" applyAlignment="1">
      <alignment horizontal="center"/>
    </xf>
    <xf numFmtId="2" fontId="38" fillId="0" borderId="0" xfId="0" applyNumberFormat="1" applyFont="1" applyAlignment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166" fontId="37" fillId="0" borderId="0" xfId="0" applyNumberFormat="1" applyFont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/>
    <xf numFmtId="1" fontId="16" fillId="0" borderId="1" xfId="0" applyNumberFormat="1" applyFont="1" applyFill="1" applyBorder="1" applyAlignment="1">
      <alignment horizontal="center"/>
    </xf>
    <xf numFmtId="166" fontId="16" fillId="0" borderId="1" xfId="0" applyNumberFormat="1" applyFont="1" applyFill="1" applyBorder="1" applyAlignment="1">
      <alignment horizontal="center"/>
    </xf>
    <xf numFmtId="2" fontId="16" fillId="0" borderId="1" xfId="0" applyNumberFormat="1" applyFont="1" applyFill="1" applyBorder="1"/>
    <xf numFmtId="2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26" fillId="2" borderId="1" xfId="0" applyFont="1" applyFill="1" applyBorder="1" applyAlignment="1">
      <alignment horizontal="left"/>
    </xf>
    <xf numFmtId="2" fontId="16" fillId="0" borderId="1" xfId="0" applyNumberFormat="1" applyFont="1" applyBorder="1" applyAlignment="1">
      <alignment horizontal="center" vertical="center" textRotation="90" wrapText="1"/>
    </xf>
    <xf numFmtId="2" fontId="16" fillId="0" borderId="2" xfId="0" applyNumberFormat="1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78" applyFont="1" applyFill="1" applyBorder="1" applyAlignment="1">
      <alignment horizontal="right" vertical="center" wrapText="1"/>
    </xf>
    <xf numFmtId="166" fontId="16" fillId="0" borderId="1" xfId="29" applyNumberFormat="1" applyFont="1" applyBorder="1" applyAlignment="1" applyProtection="1">
      <alignment horizontal="right" vertical="center" wrapText="1"/>
      <protection locked="0"/>
    </xf>
    <xf numFmtId="0" fontId="16" fillId="0" borderId="18" xfId="0" applyFont="1" applyBorder="1" applyAlignment="1">
      <alignment horizontal="center" vertical="center" wrapText="1"/>
    </xf>
    <xf numFmtId="2" fontId="16" fillId="0" borderId="23" xfId="0" applyNumberFormat="1" applyFont="1" applyBorder="1" applyAlignment="1">
      <alignment horizontal="center" vertical="center" textRotation="90" wrapText="1"/>
    </xf>
    <xf numFmtId="2" fontId="16" fillId="0" borderId="19" xfId="0" applyNumberFormat="1" applyFont="1" applyBorder="1" applyAlignment="1">
      <alignment horizontal="center" vertical="center" textRotation="90" wrapText="1"/>
    </xf>
    <xf numFmtId="0" fontId="16" fillId="0" borderId="18" xfId="0" applyFont="1" applyFill="1" applyBorder="1" applyAlignment="1">
      <alignment horizontal="center"/>
    </xf>
    <xf numFmtId="2" fontId="16" fillId="0" borderId="19" xfId="0" applyNumberFormat="1" applyFont="1" applyFill="1" applyBorder="1"/>
    <xf numFmtId="0" fontId="16" fillId="0" borderId="18" xfId="0" applyFont="1" applyFill="1" applyBorder="1" applyAlignment="1">
      <alignment horizontal="center" vertical="center"/>
    </xf>
    <xf numFmtId="0" fontId="16" fillId="0" borderId="24" xfId="0" applyFont="1" applyBorder="1" applyAlignment="1"/>
    <xf numFmtId="0" fontId="16" fillId="0" borderId="21" xfId="0" applyFont="1" applyBorder="1" applyAlignment="1"/>
    <xf numFmtId="0" fontId="23" fillId="2" borderId="21" xfId="0" applyFont="1" applyFill="1" applyBorder="1" applyAlignment="1">
      <alignment horizontal="right" vertical="center"/>
    </xf>
    <xf numFmtId="0" fontId="26" fillId="0" borderId="21" xfId="0" applyFont="1" applyBorder="1" applyAlignment="1">
      <alignment horizontal="right"/>
    </xf>
    <xf numFmtId="166" fontId="26" fillId="0" borderId="21" xfId="0" applyNumberFormat="1" applyFont="1" applyBorder="1"/>
    <xf numFmtId="2" fontId="26" fillId="0" borderId="21" xfId="0" applyNumberFormat="1" applyFont="1" applyBorder="1" applyAlignment="1"/>
    <xf numFmtId="2" fontId="26" fillId="0" borderId="21" xfId="0" applyNumberFormat="1" applyFont="1" applyBorder="1"/>
    <xf numFmtId="2" fontId="26" fillId="0" borderId="21" xfId="0" applyNumberFormat="1" applyFont="1" applyBorder="1" applyAlignment="1">
      <alignment horizontal="center"/>
    </xf>
    <xf numFmtId="0" fontId="16" fillId="0" borderId="22" xfId="0" applyFont="1" applyBorder="1"/>
    <xf numFmtId="0" fontId="16" fillId="0" borderId="2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" fontId="16" fillId="0" borderId="21" xfId="0" applyNumberFormat="1" applyFont="1" applyFill="1" applyBorder="1" applyAlignment="1">
      <alignment horizontal="center" vertical="center"/>
    </xf>
    <xf numFmtId="0" fontId="2" fillId="0" borderId="0" xfId="29" applyFill="1" applyAlignment="1">
      <alignment horizontal="center"/>
    </xf>
    <xf numFmtId="0" fontId="2" fillId="0" borderId="0" xfId="29" applyFill="1"/>
    <xf numFmtId="1" fontId="2" fillId="0" borderId="0" xfId="29" applyNumberFormat="1" applyFill="1"/>
    <xf numFmtId="166" fontId="2" fillId="0" borderId="0" xfId="29" applyNumberFormat="1" applyFill="1" applyAlignment="1">
      <alignment horizontal="center"/>
    </xf>
    <xf numFmtId="2" fontId="2" fillId="0" borderId="0" xfId="29" applyNumberFormat="1" applyFill="1"/>
    <xf numFmtId="2" fontId="2" fillId="0" borderId="0" xfId="29" applyNumberFormat="1" applyFill="1" applyAlignment="1">
      <alignment horizontal="center"/>
    </xf>
    <xf numFmtId="0" fontId="16" fillId="0" borderId="0" xfId="29" applyFont="1" applyFill="1" applyAlignment="1">
      <alignment horizontal="center" vertical="center" wrapText="1"/>
    </xf>
    <xf numFmtId="0" fontId="16" fillId="0" borderId="0" xfId="29" applyFont="1" applyFill="1" applyBorder="1"/>
    <xf numFmtId="0" fontId="16" fillId="0" borderId="1" xfId="29" applyFont="1" applyFill="1" applyBorder="1" applyAlignment="1">
      <alignment horizontal="center"/>
    </xf>
    <xf numFmtId="0" fontId="16" fillId="0" borderId="1" xfId="29" applyFont="1" applyFill="1" applyBorder="1"/>
    <xf numFmtId="1" fontId="16" fillId="0" borderId="1" xfId="29" applyNumberFormat="1" applyFont="1" applyFill="1" applyBorder="1" applyAlignment="1">
      <alignment horizontal="center"/>
    </xf>
    <xf numFmtId="166" fontId="16" fillId="0" borderId="1" xfId="29" applyNumberFormat="1" applyFont="1" applyFill="1" applyBorder="1" applyAlignment="1">
      <alignment horizontal="center"/>
    </xf>
    <xf numFmtId="2" fontId="16" fillId="0" borderId="1" xfId="29" applyNumberFormat="1" applyFont="1" applyFill="1" applyBorder="1" applyAlignment="1">
      <alignment horizontal="center"/>
    </xf>
    <xf numFmtId="0" fontId="16" fillId="0" borderId="1" xfId="29" applyNumberFormat="1" applyFont="1" applyFill="1" applyBorder="1" applyAlignment="1" applyProtection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26" fillId="0" borderId="1" xfId="29" applyNumberFormat="1" applyFont="1" applyFill="1" applyBorder="1" applyAlignment="1" applyProtection="1">
      <alignment horizontal="right"/>
    </xf>
    <xf numFmtId="166" fontId="26" fillId="0" borderId="1" xfId="29" applyNumberFormat="1" applyFont="1" applyFill="1" applyBorder="1" applyAlignment="1" applyProtection="1">
      <alignment vertical="center"/>
    </xf>
    <xf numFmtId="0" fontId="16" fillId="0" borderId="1" xfId="29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right" vertical="center" wrapText="1"/>
    </xf>
    <xf numFmtId="0" fontId="16" fillId="0" borderId="1" xfId="81" applyFont="1" applyFill="1" applyBorder="1" applyAlignment="1">
      <alignment horizontal="right" vertical="center"/>
    </xf>
    <xf numFmtId="0" fontId="26" fillId="0" borderId="1" xfId="29" applyNumberFormat="1" applyFont="1" applyFill="1" applyBorder="1" applyAlignment="1" applyProtection="1">
      <alignment horizontal="center" vertical="center"/>
    </xf>
    <xf numFmtId="49" fontId="26" fillId="0" borderId="14" xfId="0" applyNumberFormat="1" applyFont="1" applyFill="1" applyBorder="1" applyAlignment="1">
      <alignment horizontal="center" vertical="center"/>
    </xf>
    <xf numFmtId="0" fontId="26" fillId="0" borderId="1" xfId="29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 wrapText="1"/>
    </xf>
    <xf numFmtId="0" fontId="26" fillId="0" borderId="3" xfId="0" applyFont="1" applyFill="1" applyBorder="1" applyAlignment="1">
      <alignment horizontal="righ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29" applyFont="1" applyFill="1" applyBorder="1"/>
    <xf numFmtId="0" fontId="26" fillId="0" borderId="1" xfId="29" applyNumberFormat="1" applyFont="1" applyFill="1" applyBorder="1" applyAlignment="1" applyProtection="1">
      <alignment vertical="center"/>
    </xf>
    <xf numFmtId="0" fontId="26" fillId="0" borderId="1" xfId="29" applyNumberFormat="1" applyFont="1" applyFill="1" applyBorder="1" applyAlignment="1" applyProtection="1">
      <alignment horizontal="right" vertical="center"/>
    </xf>
    <xf numFmtId="166" fontId="26" fillId="0" borderId="1" xfId="29" applyNumberFormat="1" applyFont="1" applyFill="1" applyBorder="1" applyAlignment="1" applyProtection="1">
      <alignment horizontal="right" vertical="center"/>
    </xf>
    <xf numFmtId="2" fontId="16" fillId="0" borderId="1" xfId="26" applyNumberFormat="1" applyFont="1" applyBorder="1" applyAlignment="1">
      <alignment horizontal="center" vertical="center" textRotation="90" wrapText="1"/>
    </xf>
    <xf numFmtId="0" fontId="16" fillId="0" borderId="1" xfId="26" applyFont="1" applyBorder="1" applyAlignment="1">
      <alignment horizontal="center" vertical="center" textRotation="90" wrapText="1"/>
    </xf>
    <xf numFmtId="0" fontId="16" fillId="0" borderId="1" xfId="26" applyFont="1" applyBorder="1" applyAlignment="1">
      <alignment horizontal="center" vertical="center" wrapText="1"/>
    </xf>
    <xf numFmtId="166" fontId="16" fillId="0" borderId="1" xfId="26" applyNumberFormat="1" applyFont="1" applyBorder="1" applyAlignment="1">
      <alignment horizontal="center" vertical="center" wrapText="1"/>
    </xf>
    <xf numFmtId="1" fontId="26" fillId="0" borderId="2" xfId="23" applyNumberFormat="1" applyFont="1" applyFill="1" applyBorder="1" applyAlignment="1">
      <alignment vertical="center" textRotation="90" wrapText="1"/>
    </xf>
    <xf numFmtId="1" fontId="26" fillId="0" borderId="1" xfId="23" applyNumberFormat="1" applyFont="1" applyFill="1" applyBorder="1" applyAlignment="1">
      <alignment vertical="center" textRotation="90" wrapText="1"/>
    </xf>
    <xf numFmtId="1" fontId="26" fillId="0" borderId="1" xfId="23" applyNumberFormat="1" applyFont="1" applyFill="1" applyBorder="1" applyAlignment="1">
      <alignment vertical="center" wrapText="1"/>
    </xf>
    <xf numFmtId="3" fontId="1" fillId="3" borderId="1" xfId="59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1" fontId="5" fillId="0" borderId="21" xfId="23" applyNumberFormat="1" applyFont="1" applyFill="1" applyBorder="1" applyAlignment="1"/>
    <xf numFmtId="1" fontId="5" fillId="0" borderId="0" xfId="23" applyNumberFormat="1" applyFont="1" applyFill="1" applyAlignment="1"/>
    <xf numFmtId="1" fontId="6" fillId="0" borderId="0" xfId="0" applyNumberFormat="1" applyFont="1" applyBorder="1" applyAlignment="1"/>
    <xf numFmtId="3" fontId="1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vertical="center"/>
    </xf>
    <xf numFmtId="1" fontId="5" fillId="0" borderId="21" xfId="23" applyNumberFormat="1" applyFont="1" applyBorder="1" applyAlignment="1"/>
    <xf numFmtId="1" fontId="5" fillId="0" borderId="0" xfId="23" applyNumberFormat="1" applyFont="1" applyAlignment="1"/>
    <xf numFmtId="166" fontId="9" fillId="0" borderId="1" xfId="0" applyNumberFormat="1" applyFont="1" applyFill="1" applyBorder="1" applyAlignment="1">
      <alignment horizontal="right" vertical="center"/>
    </xf>
    <xf numFmtId="1" fontId="26" fillId="0" borderId="1" xfId="23" applyNumberFormat="1" applyFont="1" applyBorder="1" applyAlignment="1">
      <alignment horizontal="center" textRotation="90"/>
    </xf>
    <xf numFmtId="1" fontId="26" fillId="0" borderId="1" xfId="23" applyNumberFormat="1" applyFont="1" applyFill="1" applyBorder="1" applyAlignment="1">
      <alignment horizontal="center" vertical="center" wrapText="1"/>
    </xf>
    <xf numFmtId="1" fontId="16" fillId="2" borderId="1" xfId="23" applyNumberFormat="1" applyFont="1" applyFill="1" applyBorder="1" applyAlignment="1">
      <alignment horizontal="center" vertical="justify" wrapText="1"/>
    </xf>
    <xf numFmtId="1" fontId="9" fillId="2" borderId="1" xfId="23" applyNumberFormat="1" applyFont="1" applyFill="1" applyBorder="1" applyAlignment="1">
      <alignment horizontal="center" vertical="justify" wrapText="1"/>
    </xf>
    <xf numFmtId="1" fontId="26" fillId="2" borderId="1" xfId="23" applyNumberFormat="1" applyFont="1" applyFill="1" applyBorder="1" applyAlignment="1">
      <alignment horizontal="center" vertical="justify" wrapText="1"/>
    </xf>
    <xf numFmtId="1" fontId="23" fillId="2" borderId="1" xfId="23" applyNumberFormat="1" applyFont="1" applyFill="1" applyBorder="1" applyAlignment="1">
      <alignment horizontal="center" vertical="justify" wrapText="1"/>
    </xf>
    <xf numFmtId="1" fontId="0" fillId="0" borderId="0" xfId="0" applyNumberFormat="1"/>
    <xf numFmtId="166" fontId="26" fillId="0" borderId="1" xfId="23" applyNumberFormat="1" applyFont="1" applyBorder="1" applyAlignment="1">
      <alignment horizontal="center" textRotation="90" wrapText="1"/>
    </xf>
    <xf numFmtId="166" fontId="26" fillId="0" borderId="1" xfId="23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16" fillId="0" borderId="1" xfId="0" applyNumberFormat="1" applyFont="1" applyFill="1" applyBorder="1" applyAlignment="1">
      <alignment horizontal="right" vertical="center"/>
    </xf>
    <xf numFmtId="166" fontId="26" fillId="0" borderId="1" xfId="0" applyNumberFormat="1" applyFont="1" applyFill="1" applyBorder="1" applyAlignment="1">
      <alignment horizontal="right" vertical="center"/>
    </xf>
    <xf numFmtId="171" fontId="16" fillId="2" borderId="1" xfId="62" applyNumberFormat="1" applyFont="1" applyFill="1" applyBorder="1" applyAlignment="1">
      <alignment horizontal="right"/>
    </xf>
    <xf numFmtId="171" fontId="26" fillId="2" borderId="1" xfId="62" applyNumberFormat="1" applyFont="1" applyFill="1" applyBorder="1" applyAlignment="1">
      <alignment horizontal="right"/>
    </xf>
    <xf numFmtId="1" fontId="16" fillId="2" borderId="1" xfId="62" applyNumberFormat="1" applyFont="1" applyFill="1" applyBorder="1" applyAlignment="1">
      <alignment horizontal="right"/>
    </xf>
    <xf numFmtId="1" fontId="26" fillId="2" borderId="1" xfId="62" applyNumberFormat="1" applyFont="1" applyFill="1" applyBorder="1" applyAlignment="1">
      <alignment horizontal="right"/>
    </xf>
    <xf numFmtId="1" fontId="26" fillId="2" borderId="1" xfId="23" applyNumberFormat="1" applyFont="1" applyFill="1" applyBorder="1" applyAlignment="1">
      <alignment horizontal="right" vertical="center"/>
    </xf>
    <xf numFmtId="171" fontId="16" fillId="2" borderId="1" xfId="23" applyNumberFormat="1" applyFont="1" applyFill="1" applyBorder="1" applyAlignment="1">
      <alignment horizontal="right" vertical="center"/>
    </xf>
    <xf numFmtId="171" fontId="26" fillId="2" borderId="1" xfId="23" applyNumberFormat="1" applyFont="1" applyFill="1" applyBorder="1" applyAlignment="1">
      <alignment horizontal="right" vertical="center"/>
    </xf>
    <xf numFmtId="171" fontId="16" fillId="2" borderId="1" xfId="23" applyNumberFormat="1" applyFont="1" applyFill="1" applyBorder="1" applyAlignment="1">
      <alignment horizontal="right" vertical="center" wrapText="1"/>
    </xf>
    <xf numFmtId="171" fontId="26" fillId="2" borderId="1" xfId="23" applyNumberFormat="1" applyFont="1" applyFill="1" applyBorder="1" applyAlignment="1">
      <alignment horizontal="right" vertical="center" wrapText="1"/>
    </xf>
    <xf numFmtId="49" fontId="16" fillId="2" borderId="1" xfId="23" applyNumberFormat="1" applyFont="1" applyFill="1" applyBorder="1" applyAlignment="1">
      <alignment horizontal="center" vertical="justify" wrapText="1"/>
    </xf>
    <xf numFmtId="49" fontId="16" fillId="2" borderId="1" xfId="23" applyNumberFormat="1" applyFont="1" applyFill="1" applyBorder="1" applyAlignment="1">
      <alignment horizontal="center" vertical="justify"/>
    </xf>
    <xf numFmtId="49" fontId="16" fillId="2" borderId="1" xfId="62" applyNumberFormat="1" applyFont="1" applyFill="1" applyBorder="1" applyAlignment="1">
      <alignment horizontal="center"/>
    </xf>
    <xf numFmtId="0" fontId="34" fillId="2" borderId="1" xfId="23" applyFont="1" applyFill="1" applyBorder="1" applyAlignment="1">
      <alignment horizontal="center" vertical="center"/>
    </xf>
    <xf numFmtId="0" fontId="16" fillId="2" borderId="1" xfId="23" applyFont="1" applyFill="1" applyBorder="1" applyAlignment="1">
      <alignment horizontal="center" vertical="justify" wrapText="1"/>
    </xf>
    <xf numFmtId="0" fontId="9" fillId="2" borderId="1" xfId="23" applyFont="1" applyFill="1" applyBorder="1" applyAlignment="1">
      <alignment horizontal="center" vertical="justify" wrapText="1"/>
    </xf>
    <xf numFmtId="49" fontId="16" fillId="2" borderId="1" xfId="23" applyNumberFormat="1" applyFont="1" applyFill="1" applyBorder="1" applyAlignment="1">
      <alignment horizontal="right" vertical="center" wrapText="1"/>
    </xf>
    <xf numFmtId="165" fontId="16" fillId="2" borderId="1" xfId="23" applyNumberFormat="1" applyFont="1" applyFill="1" applyBorder="1" applyAlignment="1">
      <alignment horizontal="right" vertical="center"/>
    </xf>
    <xf numFmtId="49" fontId="26" fillId="0" borderId="18" xfId="23" applyNumberFormat="1" applyFont="1" applyFill="1" applyBorder="1" applyAlignment="1">
      <alignment horizontal="center" vertical="center" wrapText="1"/>
    </xf>
    <xf numFmtId="49" fontId="26" fillId="0" borderId="19" xfId="23" applyNumberFormat="1" applyFont="1" applyFill="1" applyBorder="1" applyAlignment="1">
      <alignment horizontal="center" vertical="center" wrapText="1"/>
    </xf>
    <xf numFmtId="166" fontId="16" fillId="2" borderId="19" xfId="23" applyNumberFormat="1" applyFont="1" applyFill="1" applyBorder="1" applyAlignment="1">
      <alignment horizontal="center" vertical="center"/>
    </xf>
    <xf numFmtId="49" fontId="26" fillId="2" borderId="18" xfId="23" applyNumberFormat="1" applyFont="1" applyFill="1" applyBorder="1" applyAlignment="1">
      <alignment horizontal="center" vertical="center" wrapText="1"/>
    </xf>
    <xf numFmtId="166" fontId="26" fillId="2" borderId="19" xfId="23" applyNumberFormat="1" applyFont="1" applyFill="1" applyBorder="1" applyAlignment="1">
      <alignment horizontal="center" vertical="center"/>
    </xf>
    <xf numFmtId="2" fontId="26" fillId="2" borderId="19" xfId="23" applyNumberFormat="1" applyFont="1" applyFill="1" applyBorder="1" applyAlignment="1">
      <alignment horizontal="center" vertical="center"/>
    </xf>
    <xf numFmtId="0" fontId="39" fillId="0" borderId="24" xfId="0" applyFont="1" applyBorder="1"/>
    <xf numFmtId="0" fontId="39" fillId="0" borderId="21" xfId="0" applyFont="1" applyBorder="1"/>
    <xf numFmtId="0" fontId="15" fillId="2" borderId="21" xfId="23" applyFont="1" applyFill="1" applyBorder="1" applyAlignment="1">
      <alignment horizontal="right" vertical="center" wrapText="1"/>
    </xf>
    <xf numFmtId="2" fontId="39" fillId="0" borderId="21" xfId="0" applyNumberFormat="1" applyFont="1" applyBorder="1"/>
    <xf numFmtId="1" fontId="39" fillId="0" borderId="21" xfId="0" applyNumberFormat="1" applyFont="1" applyBorder="1" applyAlignment="1">
      <alignment horizontal="right"/>
    </xf>
    <xf numFmtId="2" fontId="39" fillId="0" borderId="21" xfId="0" applyNumberFormat="1" applyFont="1" applyBorder="1" applyAlignment="1">
      <alignment horizontal="right"/>
    </xf>
    <xf numFmtId="2" fontId="18" fillId="0" borderId="21" xfId="0" applyNumberFormat="1" applyFont="1" applyBorder="1" applyAlignment="1">
      <alignment horizontal="right"/>
    </xf>
    <xf numFmtId="166" fontId="18" fillId="0" borderId="21" xfId="0" applyNumberFormat="1" applyFont="1" applyBorder="1" applyAlignment="1">
      <alignment horizontal="right"/>
    </xf>
    <xf numFmtId="1" fontId="39" fillId="0" borderId="21" xfId="0" applyNumberFormat="1" applyFont="1" applyBorder="1"/>
    <xf numFmtId="166" fontId="39" fillId="0" borderId="21" xfId="0" applyNumberFormat="1" applyFont="1" applyBorder="1"/>
    <xf numFmtId="2" fontId="39" fillId="0" borderId="22" xfId="0" applyNumberFormat="1" applyFont="1" applyBorder="1"/>
    <xf numFmtId="0" fontId="32" fillId="0" borderId="21" xfId="23" applyFont="1" applyBorder="1" applyAlignment="1">
      <alignment horizontal="center" vertical="center" textRotation="90"/>
    </xf>
    <xf numFmtId="0" fontId="16" fillId="0" borderId="34" xfId="59" applyNumberFormat="1" applyFont="1" applyFill="1" applyBorder="1" applyAlignment="1">
      <alignment horizontal="center" vertical="center"/>
    </xf>
    <xf numFmtId="0" fontId="16" fillId="0" borderId="19" xfId="59" applyNumberFormat="1" applyFont="1" applyFill="1" applyBorder="1" applyAlignment="1">
      <alignment horizontal="center" vertical="center"/>
    </xf>
    <xf numFmtId="0" fontId="16" fillId="0" borderId="18" xfId="26" applyFont="1" applyBorder="1" applyAlignment="1">
      <alignment horizontal="center" vertical="center" wrapText="1"/>
    </xf>
    <xf numFmtId="2" fontId="16" fillId="0" borderId="19" xfId="26" applyNumberFormat="1" applyFont="1" applyBorder="1" applyAlignment="1">
      <alignment horizontal="center" vertical="center" textRotation="90" wrapText="1"/>
    </xf>
    <xf numFmtId="0" fontId="16" fillId="0" borderId="18" xfId="26" applyFont="1" applyFill="1" applyBorder="1" applyAlignment="1">
      <alignment horizontal="center"/>
    </xf>
    <xf numFmtId="2" fontId="16" fillId="0" borderId="19" xfId="26" applyNumberFormat="1" applyFont="1" applyFill="1" applyBorder="1"/>
    <xf numFmtId="0" fontId="16" fillId="2" borderId="18" xfId="26" applyFont="1" applyFill="1" applyBorder="1" applyAlignment="1">
      <alignment horizontal="center"/>
    </xf>
    <xf numFmtId="2" fontId="16" fillId="2" borderId="19" xfId="26" applyNumberFormat="1" applyFont="1" applyFill="1" applyBorder="1"/>
    <xf numFmtId="0" fontId="26" fillId="2" borderId="18" xfId="26" applyFont="1" applyFill="1" applyBorder="1" applyAlignment="1">
      <alignment horizontal="center"/>
    </xf>
    <xf numFmtId="2" fontId="26" fillId="2" borderId="19" xfId="26" applyNumberFormat="1" applyFont="1" applyFill="1" applyBorder="1"/>
    <xf numFmtId="0" fontId="16" fillId="0" borderId="18" xfId="26" applyNumberFormat="1" applyFont="1" applyFill="1" applyBorder="1" applyAlignment="1" applyProtection="1">
      <alignment horizontal="center" vertical="center"/>
    </xf>
    <xf numFmtId="0" fontId="27" fillId="0" borderId="19" xfId="26" applyNumberFormat="1" applyFont="1" applyFill="1" applyBorder="1" applyAlignment="1" applyProtection="1">
      <alignment horizontal="left" vertical="top"/>
    </xf>
    <xf numFmtId="0" fontId="26" fillId="0" borderId="18" xfId="26" applyNumberFormat="1" applyFont="1" applyFill="1" applyBorder="1" applyAlignment="1" applyProtection="1">
      <alignment horizontal="center" vertical="center"/>
    </xf>
    <xf numFmtId="0" fontId="29" fillId="0" borderId="19" xfId="26" applyNumberFormat="1" applyFont="1" applyFill="1" applyBorder="1" applyAlignment="1" applyProtection="1">
      <alignment horizontal="left" vertical="top"/>
    </xf>
    <xf numFmtId="0" fontId="16" fillId="0" borderId="24" xfId="26" applyFont="1" applyBorder="1" applyAlignment="1"/>
    <xf numFmtId="0" fontId="16" fillId="0" borderId="21" xfId="26" applyFont="1" applyBorder="1" applyAlignment="1"/>
    <xf numFmtId="2" fontId="26" fillId="0" borderId="21" xfId="26" applyNumberFormat="1" applyFont="1" applyBorder="1" applyAlignment="1"/>
    <xf numFmtId="2" fontId="26" fillId="0" borderId="21" xfId="26" applyNumberFormat="1" applyFont="1" applyBorder="1"/>
    <xf numFmtId="2" fontId="26" fillId="0" borderId="21" xfId="26" applyNumberFormat="1" applyFont="1" applyBorder="1" applyAlignment="1">
      <alignment horizontal="center"/>
    </xf>
    <xf numFmtId="0" fontId="16" fillId="0" borderId="22" xfId="26" applyFont="1" applyBorder="1"/>
    <xf numFmtId="0" fontId="16" fillId="0" borderId="35" xfId="59" applyNumberFormat="1" applyFont="1" applyFill="1" applyBorder="1" applyAlignment="1">
      <alignment horizontal="center" vertical="center"/>
    </xf>
    <xf numFmtId="0" fontId="16" fillId="0" borderId="10" xfId="59" applyNumberFormat="1" applyFont="1" applyFill="1" applyBorder="1" applyAlignment="1">
      <alignment horizontal="center" vertical="center"/>
    </xf>
    <xf numFmtId="0" fontId="16" fillId="0" borderId="2" xfId="59" applyNumberFormat="1" applyFont="1" applyFill="1" applyBorder="1" applyAlignment="1">
      <alignment horizontal="center" vertical="center"/>
    </xf>
    <xf numFmtId="0" fontId="16" fillId="0" borderId="23" xfId="59" applyNumberFormat="1" applyFont="1" applyFill="1" applyBorder="1" applyAlignment="1">
      <alignment horizontal="center" vertical="center"/>
    </xf>
    <xf numFmtId="0" fontId="16" fillId="0" borderId="21" xfId="26" applyFont="1" applyFill="1" applyBorder="1" applyAlignment="1">
      <alignment horizontal="center" vertical="center"/>
    </xf>
    <xf numFmtId="0" fontId="16" fillId="0" borderId="21" xfId="26" applyFont="1" applyBorder="1" applyAlignment="1">
      <alignment horizontal="center" vertical="center"/>
    </xf>
    <xf numFmtId="1" fontId="16" fillId="0" borderId="21" xfId="26" applyNumberFormat="1" applyFont="1" applyFill="1" applyBorder="1" applyAlignment="1">
      <alignment horizontal="center" vertical="center"/>
    </xf>
    <xf numFmtId="0" fontId="15" fillId="2" borderId="21" xfId="26" applyFont="1" applyFill="1" applyBorder="1" applyAlignment="1">
      <alignment horizontal="right" vertical="center" wrapText="1"/>
    </xf>
    <xf numFmtId="0" fontId="1" fillId="0" borderId="21" xfId="26" applyFont="1" applyBorder="1" applyAlignment="1"/>
    <xf numFmtId="166" fontId="15" fillId="0" borderId="21" xfId="26" applyNumberFormat="1" applyFont="1" applyBorder="1" applyAlignment="1">
      <alignment horizontal="center"/>
    </xf>
    <xf numFmtId="0" fontId="16" fillId="0" borderId="1" xfId="29" applyNumberFormat="1" applyFont="1" applyBorder="1" applyAlignment="1" applyProtection="1">
      <alignment horizontal="right" vertical="center" wrapText="1"/>
      <protection locked="0"/>
    </xf>
    <xf numFmtId="0" fontId="16" fillId="2" borderId="1" xfId="78" applyFont="1" applyFill="1" applyBorder="1" applyAlignment="1">
      <alignment horizontal="right" vertical="center" wrapText="1"/>
    </xf>
    <xf numFmtId="0" fontId="16" fillId="2" borderId="1" xfId="29" applyNumberFormat="1" applyFont="1" applyFill="1" applyBorder="1" applyAlignment="1" applyProtection="1">
      <alignment horizontal="right" vertical="center" wrapText="1"/>
      <protection locked="0"/>
    </xf>
    <xf numFmtId="0" fontId="26" fillId="2" borderId="1" xfId="29" applyNumberFormat="1" applyFont="1" applyFill="1" applyBorder="1" applyAlignment="1" applyProtection="1">
      <alignment horizontal="right" vertical="center" wrapText="1"/>
      <protection locked="0"/>
    </xf>
    <xf numFmtId="0" fontId="26" fillId="0" borderId="1" xfId="29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Fill="1" applyBorder="1" applyAlignment="1">
      <alignment wrapText="1"/>
    </xf>
    <xf numFmtId="0" fontId="16" fillId="0" borderId="1" xfId="8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6" fillId="0" borderId="1" xfId="29" applyNumberFormat="1" applyFont="1" applyFill="1" applyBorder="1" applyAlignment="1" applyProtection="1">
      <alignment vertical="center"/>
    </xf>
    <xf numFmtId="0" fontId="16" fillId="0" borderId="18" xfId="29" applyFont="1" applyFill="1" applyBorder="1" applyAlignment="1">
      <alignment horizontal="center"/>
    </xf>
    <xf numFmtId="2" fontId="16" fillId="0" borderId="19" xfId="29" applyNumberFormat="1" applyFont="1" applyFill="1" applyBorder="1"/>
    <xf numFmtId="0" fontId="26" fillId="0" borderId="18" xfId="29" applyNumberFormat="1" applyFont="1" applyFill="1" applyBorder="1" applyAlignment="1" applyProtection="1">
      <alignment vertical="center"/>
    </xf>
    <xf numFmtId="0" fontId="26" fillId="0" borderId="19" xfId="29" applyNumberFormat="1" applyFont="1" applyFill="1" applyBorder="1" applyAlignment="1" applyProtection="1">
      <alignment vertical="center"/>
    </xf>
    <xf numFmtId="0" fontId="16" fillId="0" borderId="18" xfId="29" applyNumberFormat="1" applyFont="1" applyFill="1" applyBorder="1" applyAlignment="1" applyProtection="1">
      <alignment vertical="center"/>
    </xf>
    <xf numFmtId="0" fontId="2" fillId="0" borderId="24" xfId="29" applyFill="1" applyBorder="1" applyAlignment="1">
      <alignment horizontal="center"/>
    </xf>
    <xf numFmtId="0" fontId="2" fillId="0" borderId="21" xfId="29" applyFill="1" applyBorder="1" applyAlignment="1">
      <alignment horizontal="center"/>
    </xf>
    <xf numFmtId="0" fontId="15" fillId="0" borderId="21" xfId="29" applyNumberFormat="1" applyFont="1" applyFill="1" applyBorder="1" applyAlignment="1" applyProtection="1">
      <alignment horizontal="right"/>
    </xf>
    <xf numFmtId="0" fontId="15" fillId="0" borderId="21" xfId="29" applyNumberFormat="1" applyFont="1" applyFill="1" applyBorder="1" applyAlignment="1" applyProtection="1">
      <alignment horizontal="center" vertical="center"/>
    </xf>
    <xf numFmtId="0" fontId="15" fillId="0" borderId="21" xfId="29" applyNumberFormat="1" applyFont="1" applyFill="1" applyBorder="1" applyAlignment="1" applyProtection="1">
      <alignment vertical="center"/>
    </xf>
    <xf numFmtId="0" fontId="15" fillId="0" borderId="21" xfId="29" applyNumberFormat="1" applyFont="1" applyFill="1" applyBorder="1" applyAlignment="1" applyProtection="1">
      <alignment horizontal="right" vertical="center"/>
    </xf>
    <xf numFmtId="166" fontId="15" fillId="0" borderId="21" xfId="29" applyNumberFormat="1" applyFont="1" applyFill="1" applyBorder="1" applyAlignment="1" applyProtection="1">
      <alignment horizontal="right" vertical="center"/>
    </xf>
    <xf numFmtId="0" fontId="26" fillId="0" borderId="21" xfId="29" applyNumberFormat="1" applyFont="1" applyFill="1" applyBorder="1" applyAlignment="1" applyProtection="1">
      <alignment vertical="center"/>
    </xf>
    <xf numFmtId="0" fontId="26" fillId="0" borderId="22" xfId="29" applyNumberFormat="1" applyFont="1" applyFill="1" applyBorder="1" applyAlignment="1" applyProtection="1">
      <alignment vertical="center"/>
    </xf>
    <xf numFmtId="2" fontId="16" fillId="0" borderId="1" xfId="29" applyNumberFormat="1" applyFont="1" applyBorder="1" applyAlignment="1">
      <alignment horizontal="center" vertical="center" textRotation="90" wrapText="1"/>
    </xf>
    <xf numFmtId="2" fontId="16" fillId="0" borderId="19" xfId="29" applyNumberFormat="1" applyFont="1" applyBorder="1" applyAlignment="1">
      <alignment horizontal="center" vertical="center" textRotation="90" wrapText="1"/>
    </xf>
    <xf numFmtId="0" fontId="16" fillId="0" borderId="1" xfId="29" applyFont="1" applyBorder="1" applyAlignment="1">
      <alignment horizontal="center" vertical="center" textRotation="90" wrapText="1"/>
    </xf>
    <xf numFmtId="0" fontId="16" fillId="0" borderId="1" xfId="29" applyFont="1" applyBorder="1" applyAlignment="1">
      <alignment horizontal="center" vertical="center" wrapText="1"/>
    </xf>
    <xf numFmtId="166" fontId="16" fillId="0" borderId="1" xfId="29" applyNumberFormat="1" applyFont="1" applyBorder="1" applyAlignment="1">
      <alignment horizontal="center" vertical="center" wrapText="1"/>
    </xf>
    <xf numFmtId="0" fontId="16" fillId="0" borderId="18" xfId="29" applyFont="1" applyBorder="1" applyAlignment="1">
      <alignment horizontal="center" vertical="center" wrapText="1"/>
    </xf>
    <xf numFmtId="2" fontId="16" fillId="0" borderId="1" xfId="29" applyNumberFormat="1" applyFont="1" applyFill="1" applyBorder="1" applyAlignment="1">
      <alignment horizontal="center" vertical="center" textRotation="90" wrapText="1"/>
    </xf>
    <xf numFmtId="2" fontId="16" fillId="0" borderId="19" xfId="29" applyNumberFormat="1" applyFont="1" applyFill="1" applyBorder="1" applyAlignment="1">
      <alignment horizontal="center" vertical="center" textRotation="90" wrapText="1"/>
    </xf>
    <xf numFmtId="1" fontId="16" fillId="0" borderId="1" xfId="29" applyNumberFormat="1" applyFont="1" applyFill="1" applyBorder="1" applyAlignment="1">
      <alignment horizontal="center" vertical="center" wrapText="1"/>
    </xf>
    <xf numFmtId="166" fontId="16" fillId="0" borderId="1" xfId="29" applyNumberFormat="1" applyFont="1" applyFill="1" applyBorder="1" applyAlignment="1">
      <alignment horizontal="center" vertical="center" wrapText="1"/>
    </xf>
    <xf numFmtId="0" fontId="16" fillId="0" borderId="1" xfId="29" applyFont="1" applyFill="1" applyBorder="1" applyAlignment="1">
      <alignment horizontal="center" vertical="center" textRotation="90" wrapText="1"/>
    </xf>
    <xf numFmtId="0" fontId="16" fillId="0" borderId="18" xfId="29" applyFont="1" applyFill="1" applyBorder="1" applyAlignment="1">
      <alignment horizontal="center" vertical="center" wrapText="1"/>
    </xf>
    <xf numFmtId="0" fontId="16" fillId="0" borderId="1" xfId="29" applyFont="1" applyFill="1" applyBorder="1" applyAlignment="1">
      <alignment horizontal="center" vertical="center" wrapText="1"/>
    </xf>
    <xf numFmtId="0" fontId="16" fillId="0" borderId="20" xfId="29" applyFont="1" applyFill="1" applyBorder="1" applyAlignment="1">
      <alignment horizontal="center" vertical="center" wrapText="1"/>
    </xf>
    <xf numFmtId="0" fontId="16" fillId="0" borderId="2" xfId="29" applyFont="1" applyFill="1" applyBorder="1" applyAlignment="1">
      <alignment horizontal="center" vertical="center" wrapText="1"/>
    </xf>
    <xf numFmtId="1" fontId="16" fillId="0" borderId="2" xfId="29" applyNumberFormat="1" applyFont="1" applyFill="1" applyBorder="1" applyAlignment="1">
      <alignment horizontal="center" vertical="center" wrapText="1"/>
    </xf>
    <xf numFmtId="0" fontId="16" fillId="0" borderId="21" xfId="29" applyFont="1" applyFill="1" applyBorder="1" applyAlignment="1">
      <alignment horizontal="center" vertical="center" wrapText="1"/>
    </xf>
    <xf numFmtId="1" fontId="16" fillId="0" borderId="21" xfId="29" applyNumberFormat="1" applyFont="1" applyFill="1" applyBorder="1" applyAlignment="1">
      <alignment horizontal="center" vertical="center" wrapText="1"/>
    </xf>
    <xf numFmtId="0" fontId="26" fillId="0" borderId="2" xfId="29" applyFont="1" applyFill="1" applyBorder="1" applyAlignment="1">
      <alignment horizontal="center" vertical="center" wrapText="1"/>
    </xf>
    <xf numFmtId="0" fontId="16" fillId="0" borderId="2" xfId="29" applyFont="1" applyFill="1" applyBorder="1" applyAlignment="1">
      <alignment horizontal="center" vertical="center" textRotation="90" wrapText="1"/>
    </xf>
    <xf numFmtId="166" fontId="16" fillId="0" borderId="2" xfId="29" applyNumberFormat="1" applyFont="1" applyFill="1" applyBorder="1" applyAlignment="1">
      <alignment horizontal="center" vertical="center" wrapText="1"/>
    </xf>
    <xf numFmtId="2" fontId="16" fillId="0" borderId="2" xfId="29" applyNumberFormat="1" applyFont="1" applyFill="1" applyBorder="1" applyAlignment="1">
      <alignment horizontal="center" vertical="center" textRotation="90" wrapText="1"/>
    </xf>
    <xf numFmtId="2" fontId="16" fillId="0" borderId="23" xfId="29" applyNumberFormat="1" applyFont="1" applyFill="1" applyBorder="1" applyAlignment="1">
      <alignment horizontal="center" vertical="center" textRotation="90" wrapText="1"/>
    </xf>
    <xf numFmtId="0" fontId="16" fillId="0" borderId="36" xfId="29" applyFont="1" applyFill="1" applyBorder="1" applyAlignment="1">
      <alignment horizontal="center" vertical="center" wrapText="1"/>
    </xf>
    <xf numFmtId="0" fontId="16" fillId="0" borderId="37" xfId="29" applyFont="1" applyFill="1" applyBorder="1" applyAlignment="1">
      <alignment horizontal="center" vertical="center" wrapText="1"/>
    </xf>
    <xf numFmtId="1" fontId="16" fillId="0" borderId="37" xfId="29" applyNumberFormat="1" applyFont="1" applyFill="1" applyBorder="1" applyAlignment="1">
      <alignment horizontal="center" vertical="center" wrapText="1"/>
    </xf>
    <xf numFmtId="1" fontId="16" fillId="0" borderId="38" xfId="29" applyNumberFormat="1" applyFont="1" applyFill="1" applyBorder="1" applyAlignment="1">
      <alignment horizontal="center" vertical="center" wrapText="1"/>
    </xf>
    <xf numFmtId="0" fontId="16" fillId="0" borderId="20" xfId="29" applyFont="1" applyBorder="1" applyAlignment="1">
      <alignment horizontal="center" vertical="center" wrapText="1"/>
    </xf>
    <xf numFmtId="0" fontId="16" fillId="0" borderId="2" xfId="29" applyFont="1" applyBorder="1" applyAlignment="1">
      <alignment horizontal="center" vertical="center" wrapText="1"/>
    </xf>
    <xf numFmtId="0" fontId="16" fillId="0" borderId="2" xfId="29" applyFont="1" applyBorder="1" applyAlignment="1">
      <alignment horizontal="center" vertical="center" textRotation="90" wrapText="1"/>
    </xf>
    <xf numFmtId="166" fontId="16" fillId="0" borderId="2" xfId="29" applyNumberFormat="1" applyFont="1" applyBorder="1" applyAlignment="1">
      <alignment horizontal="center" vertical="center" wrapText="1"/>
    </xf>
    <xf numFmtId="2" fontId="16" fillId="0" borderId="2" xfId="29" applyNumberFormat="1" applyFont="1" applyBorder="1" applyAlignment="1">
      <alignment horizontal="center" vertical="center" textRotation="90" wrapText="1"/>
    </xf>
    <xf numFmtId="2" fontId="16" fillId="0" borderId="23" xfId="29" applyNumberFormat="1" applyFont="1" applyBorder="1" applyAlignment="1">
      <alignment horizontal="center" vertical="center" textRotation="90" wrapText="1"/>
    </xf>
    <xf numFmtId="0" fontId="16" fillId="0" borderId="3" xfId="29" applyFont="1" applyFill="1" applyBorder="1" applyAlignment="1">
      <alignment horizontal="center" vertical="center" wrapText="1"/>
    </xf>
    <xf numFmtId="0" fontId="16" fillId="0" borderId="3" xfId="29" applyFont="1" applyBorder="1" applyAlignment="1">
      <alignment horizontal="center" vertical="center" wrapText="1"/>
    </xf>
    <xf numFmtId="1" fontId="16" fillId="0" borderId="3" xfId="29" applyNumberFormat="1" applyFont="1" applyFill="1" applyBorder="1" applyAlignment="1">
      <alignment horizontal="center" vertical="center" wrapText="1"/>
    </xf>
    <xf numFmtId="1" fontId="16" fillId="0" borderId="36" xfId="29" applyNumberFormat="1" applyFont="1" applyBorder="1" applyAlignment="1">
      <alignment horizontal="center" vertical="center" wrapText="1"/>
    </xf>
    <xf numFmtId="1" fontId="16" fillId="0" borderId="37" xfId="29" applyNumberFormat="1" applyFont="1" applyBorder="1" applyAlignment="1">
      <alignment horizontal="center" vertical="center" wrapText="1"/>
    </xf>
    <xf numFmtId="1" fontId="16" fillId="0" borderId="38" xfId="29" applyNumberFormat="1" applyFont="1" applyBorder="1" applyAlignment="1">
      <alignment horizontal="center" vertical="center" wrapText="1"/>
    </xf>
    <xf numFmtId="0" fontId="3" fillId="2" borderId="37" xfId="59" applyNumberFormat="1" applyFont="1" applyFill="1" applyBorder="1" applyAlignment="1">
      <alignment horizontal="center" vertical="center"/>
    </xf>
    <xf numFmtId="1" fontId="3" fillId="2" borderId="37" xfId="59" applyNumberFormat="1" applyFont="1" applyFill="1" applyBorder="1" applyAlignment="1">
      <alignment horizontal="center" vertical="center"/>
    </xf>
    <xf numFmtId="0" fontId="3" fillId="2" borderId="38" xfId="59" applyNumberFormat="1" applyFont="1" applyFill="1" applyBorder="1" applyAlignment="1">
      <alignment horizontal="center" vertical="center"/>
    </xf>
    <xf numFmtId="0" fontId="26" fillId="0" borderId="2" xfId="23" applyFont="1" applyBorder="1" applyAlignment="1">
      <alignment horizontal="center" vertical="center" wrapText="1"/>
    </xf>
    <xf numFmtId="0" fontId="16" fillId="2" borderId="2" xfId="59" applyNumberFormat="1" applyFont="1" applyFill="1" applyBorder="1" applyAlignment="1">
      <alignment horizontal="center" vertical="center"/>
    </xf>
    <xf numFmtId="166" fontId="16" fillId="2" borderId="2" xfId="59" applyNumberFormat="1" applyFont="1" applyFill="1" applyBorder="1" applyAlignment="1">
      <alignment horizontal="center" vertical="center"/>
    </xf>
    <xf numFmtId="0" fontId="16" fillId="2" borderId="23" xfId="59" applyNumberFormat="1" applyFont="1" applyFill="1" applyBorder="1" applyAlignment="1">
      <alignment horizontal="center" vertical="center"/>
    </xf>
    <xf numFmtId="0" fontId="9" fillId="0" borderId="0" xfId="0" applyFont="1"/>
    <xf numFmtId="0" fontId="16" fillId="2" borderId="1" xfId="59" applyNumberFormat="1" applyFont="1" applyFill="1" applyBorder="1" applyAlignment="1">
      <alignment horizontal="center" vertical="center"/>
    </xf>
    <xf numFmtId="166" fontId="16" fillId="2" borderId="1" xfId="59" applyNumberFormat="1" applyFont="1" applyFill="1" applyBorder="1" applyAlignment="1">
      <alignment horizontal="center" vertical="center"/>
    </xf>
    <xf numFmtId="0" fontId="16" fillId="2" borderId="19" xfId="59" applyNumberFormat="1" applyFont="1" applyFill="1" applyBorder="1" applyAlignment="1">
      <alignment horizontal="center" vertical="center"/>
    </xf>
    <xf numFmtId="0" fontId="26" fillId="2" borderId="18" xfId="59" applyNumberFormat="1" applyFont="1" applyFill="1" applyBorder="1" applyAlignment="1">
      <alignment horizontal="center" vertical="center"/>
    </xf>
    <xf numFmtId="49" fontId="26" fillId="2" borderId="1" xfId="59" applyNumberFormat="1" applyFont="1" applyFill="1" applyBorder="1" applyAlignment="1">
      <alignment horizontal="center" vertical="center"/>
    </xf>
    <xf numFmtId="0" fontId="26" fillId="2" borderId="1" xfId="15" applyFont="1" applyFill="1" applyBorder="1" applyAlignment="1">
      <alignment horizontal="center" vertical="center"/>
    </xf>
    <xf numFmtId="0" fontId="26" fillId="2" borderId="1" xfId="59" applyNumberFormat="1" applyFont="1" applyFill="1" applyBorder="1" applyAlignment="1">
      <alignment horizontal="center" vertical="center" textRotation="90"/>
    </xf>
    <xf numFmtId="3" fontId="26" fillId="2" borderId="1" xfId="15" applyNumberFormat="1" applyFont="1" applyFill="1" applyBorder="1" applyAlignment="1">
      <alignment horizontal="right" vertical="center"/>
    </xf>
    <xf numFmtId="0" fontId="26" fillId="2" borderId="1" xfId="73" applyFont="1" applyFill="1" applyBorder="1" applyAlignment="1">
      <alignment horizontal="left" vertical="center"/>
    </xf>
    <xf numFmtId="0" fontId="16" fillId="2" borderId="18" xfId="62" applyNumberFormat="1" applyFont="1" applyFill="1" applyBorder="1" applyAlignment="1">
      <alignment horizontal="center" vertical="center"/>
    </xf>
    <xf numFmtId="0" fontId="16" fillId="2" borderId="1" xfId="62" applyFont="1" applyFill="1" applyBorder="1" applyAlignment="1">
      <alignment horizontal="left" vertical="center"/>
    </xf>
    <xf numFmtId="0" fontId="16" fillId="2" borderId="1" xfId="62" applyFont="1" applyFill="1" applyBorder="1" applyAlignment="1">
      <alignment horizontal="center" vertical="center"/>
    </xf>
    <xf numFmtId="3" fontId="16" fillId="2" borderId="1" xfId="62" applyNumberFormat="1" applyFont="1" applyFill="1" applyBorder="1" applyAlignment="1">
      <alignment horizontal="right" vertical="center"/>
    </xf>
    <xf numFmtId="166" fontId="16" fillId="2" borderId="1" xfId="62" applyNumberFormat="1" applyFont="1" applyFill="1" applyBorder="1" applyAlignment="1">
      <alignment horizontal="right" vertical="center"/>
    </xf>
    <xf numFmtId="0" fontId="16" fillId="2" borderId="1" xfId="15" applyFont="1" applyFill="1" applyBorder="1" applyAlignment="1">
      <alignment horizontal="center" vertical="center"/>
    </xf>
    <xf numFmtId="0" fontId="16" fillId="2" borderId="1" xfId="62" applyFont="1" applyFill="1" applyBorder="1" applyAlignment="1">
      <alignment horizontal="right" vertical="center"/>
    </xf>
    <xf numFmtId="0" fontId="26" fillId="2" borderId="1" xfId="15" applyFont="1" applyFill="1" applyBorder="1" applyAlignment="1">
      <alignment horizontal="right" vertical="center"/>
    </xf>
    <xf numFmtId="0" fontId="26" fillId="2" borderId="1" xfId="59" applyNumberFormat="1" applyFont="1" applyFill="1" applyBorder="1" applyAlignment="1">
      <alignment horizontal="right" vertical="center" textRotation="90"/>
    </xf>
    <xf numFmtId="3" fontId="26" fillId="2" borderId="1" xfId="62" applyNumberFormat="1" applyFont="1" applyFill="1" applyBorder="1" applyAlignment="1">
      <alignment horizontal="right" vertical="center"/>
    </xf>
    <xf numFmtId="166" fontId="26" fillId="2" borderId="1" xfId="62" applyNumberFormat="1" applyFont="1" applyFill="1" applyBorder="1" applyAlignment="1">
      <alignment horizontal="right" vertical="center"/>
    </xf>
    <xf numFmtId="2" fontId="26" fillId="2" borderId="1" xfId="59" applyNumberFormat="1" applyFont="1" applyFill="1" applyBorder="1" applyAlignment="1">
      <alignment horizontal="center" vertical="center"/>
    </xf>
    <xf numFmtId="165" fontId="16" fillId="2" borderId="1" xfId="62" applyNumberFormat="1" applyFont="1" applyFill="1" applyBorder="1" applyAlignment="1">
      <alignment horizontal="right" vertical="center"/>
    </xf>
    <xf numFmtId="0" fontId="26" fillId="2" borderId="1" xfId="62" applyFont="1" applyFill="1" applyBorder="1" applyAlignment="1">
      <alignment horizontal="center" vertical="center"/>
    </xf>
    <xf numFmtId="0" fontId="16" fillId="2" borderId="1" xfId="62" applyFont="1" applyFill="1" applyBorder="1" applyAlignment="1">
      <alignment vertical="center"/>
    </xf>
    <xf numFmtId="2" fontId="16" fillId="2" borderId="1" xfId="62" applyNumberFormat="1" applyFont="1" applyFill="1" applyBorder="1" applyAlignment="1">
      <alignment horizontal="center" vertical="center"/>
    </xf>
    <xf numFmtId="0" fontId="16" fillId="2" borderId="18" xfId="59" applyNumberFormat="1" applyFont="1" applyFill="1" applyBorder="1" applyAlignment="1">
      <alignment horizontal="center" vertical="center"/>
    </xf>
    <xf numFmtId="0" fontId="0" fillId="0" borderId="24" xfId="0" applyBorder="1"/>
    <xf numFmtId="0" fontId="0" fillId="0" borderId="21" xfId="0" applyBorder="1"/>
    <xf numFmtId="0" fontId="15" fillId="2" borderId="21" xfId="15" applyFont="1" applyFill="1" applyBorder="1" applyAlignment="1">
      <alignment horizontal="right" vertical="center"/>
    </xf>
    <xf numFmtId="166" fontId="23" fillId="0" borderId="21" xfId="0" applyNumberFormat="1" applyFont="1" applyBorder="1"/>
    <xf numFmtId="0" fontId="0" fillId="0" borderId="22" xfId="0" applyBorder="1"/>
    <xf numFmtId="0" fontId="16" fillId="2" borderId="20" xfId="59" applyNumberFormat="1" applyFont="1" applyFill="1" applyBorder="1" applyAlignment="1">
      <alignment horizontal="center" vertical="center"/>
    </xf>
    <xf numFmtId="0" fontId="3" fillId="2" borderId="36" xfId="59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21" xfId="23" applyFont="1" applyBorder="1" applyAlignment="1">
      <alignment horizontal="center" vertical="center" textRotation="90"/>
    </xf>
    <xf numFmtId="0" fontId="26" fillId="0" borderId="1" xfId="49" applyNumberFormat="1" applyFont="1" applyFill="1" applyBorder="1" applyAlignment="1">
      <alignment horizontal="left" vertical="center" wrapText="1"/>
    </xf>
    <xf numFmtId="0" fontId="15" fillId="0" borderId="21" xfId="23" applyFont="1" applyFill="1" applyBorder="1" applyAlignment="1">
      <alignment horizontal="center" vertical="center" textRotation="90" wrapText="1"/>
    </xf>
    <xf numFmtId="0" fontId="26" fillId="0" borderId="1" xfId="23" applyFont="1" applyFill="1" applyBorder="1" applyAlignment="1">
      <alignment horizontal="center" vertical="center" textRotation="90" wrapText="1"/>
    </xf>
    <xf numFmtId="0" fontId="16" fillId="2" borderId="14" xfId="62" applyFont="1" applyFill="1" applyBorder="1" applyAlignment="1">
      <alignment horizontal="center" vertical="center"/>
    </xf>
    <xf numFmtId="3" fontId="16" fillId="2" borderId="1" xfId="62" applyNumberFormat="1" applyFont="1" applyFill="1" applyBorder="1" applyAlignment="1">
      <alignment horizontal="center" vertical="center"/>
    </xf>
    <xf numFmtId="3" fontId="26" fillId="2" borderId="1" xfId="62" applyNumberFormat="1" applyFont="1" applyFill="1" applyBorder="1" applyAlignment="1">
      <alignment horizontal="center" vertical="center"/>
    </xf>
    <xf numFmtId="3" fontId="16" fillId="2" borderId="1" xfId="59" applyNumberFormat="1" applyFont="1" applyFill="1" applyBorder="1" applyAlignment="1">
      <alignment horizontal="center" vertical="center"/>
    </xf>
    <xf numFmtId="166" fontId="16" fillId="2" borderId="13" xfId="62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textRotation="90"/>
    </xf>
    <xf numFmtId="0" fontId="9" fillId="0" borderId="21" xfId="0" applyFont="1" applyFill="1" applyBorder="1" applyAlignment="1">
      <alignment horizontal="center" vertical="center" textRotation="90"/>
    </xf>
    <xf numFmtId="166" fontId="9" fillId="0" borderId="2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/>
    </xf>
    <xf numFmtId="1" fontId="17" fillId="0" borderId="37" xfId="0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20" fillId="2" borderId="19" xfId="28" applyFont="1" applyFill="1" applyBorder="1"/>
    <xf numFmtId="0" fontId="18" fillId="2" borderId="24" xfId="0" applyFont="1" applyFill="1" applyBorder="1" applyAlignment="1">
      <alignment horizontal="center" vertical="center"/>
    </xf>
    <xf numFmtId="1" fontId="18" fillId="2" borderId="21" xfId="0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right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vertical="center"/>
    </xf>
    <xf numFmtId="1" fontId="18" fillId="2" borderId="21" xfId="0" applyNumberFormat="1" applyFont="1" applyFill="1" applyBorder="1" applyAlignment="1">
      <alignment vertical="center"/>
    </xf>
    <xf numFmtId="3" fontId="18" fillId="2" borderId="21" xfId="0" applyNumberFormat="1" applyFont="1" applyFill="1" applyBorder="1" applyAlignment="1">
      <alignment vertical="center"/>
    </xf>
    <xf numFmtId="166" fontId="18" fillId="2" borderId="21" xfId="0" applyNumberFormat="1" applyFont="1" applyFill="1" applyBorder="1" applyAlignment="1">
      <alignment vertical="center"/>
    </xf>
    <xf numFmtId="0" fontId="18" fillId="2" borderId="22" xfId="0" applyFont="1" applyFill="1" applyBorder="1" applyAlignment="1">
      <alignment horizontal="center" vertical="center"/>
    </xf>
    <xf numFmtId="1" fontId="41" fillId="2" borderId="1" xfId="0" applyNumberFormat="1" applyFont="1" applyFill="1" applyBorder="1" applyAlignment="1">
      <alignment vertical="center"/>
    </xf>
    <xf numFmtId="3" fontId="41" fillId="2" borderId="1" xfId="0" applyNumberFormat="1" applyFont="1" applyFill="1" applyBorder="1" applyAlignment="1">
      <alignment vertical="center"/>
    </xf>
    <xf numFmtId="0" fontId="41" fillId="2" borderId="1" xfId="0" applyFont="1" applyFill="1" applyBorder="1" applyAlignment="1">
      <alignment vertical="center"/>
    </xf>
    <xf numFmtId="0" fontId="42" fillId="0" borderId="1" xfId="0" applyFont="1" applyFill="1" applyBorder="1" applyAlignment="1">
      <alignment horizontal="left" vertical="center" wrapText="1"/>
    </xf>
    <xf numFmtId="1" fontId="4" fillId="0" borderId="21" xfId="23" applyNumberFormat="1" applyFont="1" applyFill="1" applyBorder="1" applyAlignment="1">
      <alignment horizontal="center" vertical="center" textRotation="90" wrapText="1"/>
    </xf>
    <xf numFmtId="1" fontId="4" fillId="0" borderId="3" xfId="23" applyNumberFormat="1" applyFont="1" applyFill="1" applyBorder="1" applyAlignment="1">
      <alignment horizontal="center" vertical="center" textRotation="90" wrapText="1"/>
    </xf>
    <xf numFmtId="166" fontId="4" fillId="0" borderId="3" xfId="23" applyNumberFormat="1" applyFont="1" applyFill="1" applyBorder="1" applyAlignment="1">
      <alignment horizontal="center" vertical="center" textRotation="90" wrapText="1"/>
    </xf>
    <xf numFmtId="0" fontId="4" fillId="0" borderId="3" xfId="23" applyFont="1" applyBorder="1" applyAlignment="1">
      <alignment horizontal="center" vertical="center" textRotation="90"/>
    </xf>
    <xf numFmtId="49" fontId="4" fillId="0" borderId="36" xfId="23" applyNumberFormat="1" applyFont="1" applyFill="1" applyBorder="1" applyAlignment="1">
      <alignment horizontal="center" vertical="center" wrapText="1"/>
    </xf>
    <xf numFmtId="49" fontId="4" fillId="0" borderId="37" xfId="23" applyNumberFormat="1" applyFont="1" applyFill="1" applyBorder="1" applyAlignment="1">
      <alignment horizontal="center" vertical="center" wrapText="1"/>
    </xf>
    <xf numFmtId="0" fontId="4" fillId="0" borderId="37" xfId="23" applyFont="1" applyFill="1" applyBorder="1" applyAlignment="1">
      <alignment horizontal="center" vertical="center" wrapText="1"/>
    </xf>
    <xf numFmtId="1" fontId="4" fillId="0" borderId="37" xfId="23" applyNumberFormat="1" applyFont="1" applyFill="1" applyBorder="1" applyAlignment="1">
      <alignment horizontal="center" vertical="center" wrapText="1"/>
    </xf>
    <xf numFmtId="0" fontId="4" fillId="0" borderId="37" xfId="23" applyFont="1" applyBorder="1" applyAlignment="1">
      <alignment horizontal="center" vertical="center"/>
    </xf>
    <xf numFmtId="0" fontId="4" fillId="0" borderId="37" xfId="23" applyFont="1" applyBorder="1" applyAlignment="1">
      <alignment horizontal="center" vertical="center" wrapText="1"/>
    </xf>
    <xf numFmtId="0" fontId="4" fillId="0" borderId="38" xfId="23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1" fontId="16" fillId="0" borderId="37" xfId="0" applyNumberFormat="1" applyFont="1" applyFill="1" applyBorder="1" applyAlignment="1">
      <alignment horizontal="center" vertical="center"/>
    </xf>
    <xf numFmtId="1" fontId="16" fillId="0" borderId="37" xfId="0" applyNumberFormat="1" applyFont="1" applyBorder="1" applyAlignment="1">
      <alignment horizontal="center" vertical="center" wrapText="1"/>
    </xf>
    <xf numFmtId="1" fontId="16" fillId="0" borderId="38" xfId="0" applyNumberFormat="1" applyFont="1" applyBorder="1" applyAlignment="1">
      <alignment horizontal="center" vertical="center" wrapText="1"/>
    </xf>
    <xf numFmtId="0" fontId="3" fillId="3" borderId="29" xfId="59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1" fontId="23" fillId="2" borderId="21" xfId="0" applyNumberFormat="1" applyFont="1" applyFill="1" applyBorder="1" applyAlignment="1">
      <alignment horizontal="right" vertical="center"/>
    </xf>
    <xf numFmtId="166" fontId="23" fillId="2" borderId="21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23" fillId="2" borderId="21" xfId="0" applyNumberFormat="1" applyFont="1" applyFill="1" applyBorder="1" applyAlignment="1">
      <alignment horizontal="right" vertical="center"/>
    </xf>
    <xf numFmtId="0" fontId="9" fillId="2" borderId="22" xfId="0" applyFont="1" applyFill="1" applyBorder="1" applyAlignment="1">
      <alignment horizontal="center" vertical="center"/>
    </xf>
    <xf numFmtId="0" fontId="3" fillId="0" borderId="35" xfId="59" applyNumberFormat="1" applyFont="1" applyFill="1" applyBorder="1" applyAlignment="1">
      <alignment horizontal="center" vertical="center"/>
    </xf>
    <xf numFmtId="0" fontId="3" fillId="0" borderId="10" xfId="59" applyNumberFormat="1" applyFont="1" applyFill="1" applyBorder="1" applyAlignment="1">
      <alignment horizontal="center" vertical="center"/>
    </xf>
    <xf numFmtId="0" fontId="3" fillId="0" borderId="8" xfId="59" applyNumberFormat="1" applyFont="1" applyFill="1" applyBorder="1" applyAlignment="1">
      <alignment horizontal="center" vertical="center"/>
    </xf>
    <xf numFmtId="166" fontId="3" fillId="0" borderId="8" xfId="59" applyNumberFormat="1" applyFont="1" applyFill="1" applyBorder="1" applyAlignment="1">
      <alignment horizontal="center" vertical="center"/>
    </xf>
    <xf numFmtId="0" fontId="3" fillId="0" borderId="23" xfId="59" applyNumberFormat="1" applyFont="1" applyFill="1" applyBorder="1" applyAlignment="1">
      <alignment horizontal="center" vertical="center"/>
    </xf>
    <xf numFmtId="0" fontId="3" fillId="3" borderId="12" xfId="59" applyNumberFormat="1" applyFont="1" applyFill="1" applyBorder="1" applyAlignment="1">
      <alignment horizontal="center" vertical="center" textRotation="90"/>
    </xf>
    <xf numFmtId="0" fontId="3" fillId="0" borderId="46" xfId="59" applyNumberFormat="1" applyFont="1" applyFill="1" applyBorder="1" applyAlignment="1">
      <alignment horizontal="center" vertical="center"/>
    </xf>
    <xf numFmtId="0" fontId="3" fillId="0" borderId="37" xfId="59" applyNumberFormat="1" applyFont="1" applyFill="1" applyBorder="1" applyAlignment="1">
      <alignment horizontal="center" vertical="center"/>
    </xf>
    <xf numFmtId="0" fontId="3" fillId="0" borderId="48" xfId="59" applyNumberFormat="1" applyFont="1" applyFill="1" applyBorder="1" applyAlignment="1">
      <alignment horizontal="center" vertical="center"/>
    </xf>
    <xf numFmtId="0" fontId="3" fillId="0" borderId="47" xfId="59" applyNumberFormat="1" applyFont="1" applyFill="1" applyBorder="1" applyAlignment="1">
      <alignment horizontal="center" vertical="center"/>
    </xf>
    <xf numFmtId="0" fontId="3" fillId="0" borderId="38" xfId="59" applyNumberFormat="1" applyFont="1" applyFill="1" applyBorder="1" applyAlignment="1">
      <alignment horizontal="center" vertical="center"/>
    </xf>
    <xf numFmtId="1" fontId="3" fillId="0" borderId="47" xfId="59" applyNumberFormat="1" applyFont="1" applyFill="1" applyBorder="1" applyAlignment="1">
      <alignment horizontal="center" vertical="center"/>
    </xf>
    <xf numFmtId="166" fontId="15" fillId="0" borderId="21" xfId="23" applyNumberFormat="1" applyFont="1" applyFill="1" applyBorder="1" applyAlignment="1">
      <alignment horizontal="center" vertical="center" textRotation="90" wrapText="1"/>
    </xf>
    <xf numFmtId="1" fontId="26" fillId="0" borderId="36" xfId="23" applyNumberFormat="1" applyFont="1" applyFill="1" applyBorder="1" applyAlignment="1">
      <alignment horizontal="center" vertical="center" wrapText="1"/>
    </xf>
    <xf numFmtId="1" fontId="26" fillId="0" borderId="37" xfId="23" applyNumberFormat="1" applyFont="1" applyFill="1" applyBorder="1" applyAlignment="1">
      <alignment horizontal="center" vertical="center" wrapText="1"/>
    </xf>
    <xf numFmtId="1" fontId="26" fillId="0" borderId="37" xfId="23" applyNumberFormat="1" applyFont="1" applyBorder="1" applyAlignment="1">
      <alignment horizontal="center" vertical="center"/>
    </xf>
    <xf numFmtId="1" fontId="26" fillId="0" borderId="37" xfId="23" applyNumberFormat="1" applyFont="1" applyBorder="1" applyAlignment="1">
      <alignment horizontal="center" vertical="center" wrapText="1"/>
    </xf>
    <xf numFmtId="0" fontId="16" fillId="0" borderId="46" xfId="26" applyFont="1" applyBorder="1" applyAlignment="1">
      <alignment horizontal="center" vertical="center" wrapText="1"/>
    </xf>
    <xf numFmtId="1" fontId="16" fillId="0" borderId="47" xfId="26" applyNumberFormat="1" applyFont="1" applyBorder="1" applyAlignment="1">
      <alignment horizontal="center" vertical="center" wrapText="1"/>
    </xf>
    <xf numFmtId="1" fontId="16" fillId="0" borderId="37" xfId="26" applyNumberFormat="1" applyFont="1" applyBorder="1" applyAlignment="1">
      <alignment horizontal="center" vertical="center" wrapText="1"/>
    </xf>
    <xf numFmtId="1" fontId="16" fillId="0" borderId="48" xfId="26" applyNumberFormat="1" applyFont="1" applyBorder="1" applyAlignment="1">
      <alignment horizontal="center" vertical="center" wrapText="1"/>
    </xf>
    <xf numFmtId="1" fontId="16" fillId="0" borderId="37" xfId="26" applyNumberFormat="1" applyFont="1" applyFill="1" applyBorder="1" applyAlignment="1">
      <alignment horizontal="center" vertical="center"/>
    </xf>
    <xf numFmtId="1" fontId="16" fillId="0" borderId="47" xfId="26" applyNumberFormat="1" applyFont="1" applyBorder="1" applyAlignment="1">
      <alignment horizontal="center" vertical="center"/>
    </xf>
    <xf numFmtId="1" fontId="16" fillId="0" borderId="47" xfId="26" applyNumberFormat="1" applyFont="1" applyFill="1" applyBorder="1" applyAlignment="1">
      <alignment horizontal="center" vertical="center"/>
    </xf>
    <xf numFmtId="1" fontId="16" fillId="0" borderId="38" xfId="26" applyNumberFormat="1" applyFont="1" applyBorder="1" applyAlignment="1">
      <alignment horizontal="center" vertical="center" wrapText="1"/>
    </xf>
    <xf numFmtId="49" fontId="3" fillId="0" borderId="20" xfId="23" applyNumberFormat="1" applyFont="1" applyFill="1" applyBorder="1" applyAlignment="1">
      <alignment horizontal="center" vertical="center" wrapText="1"/>
    </xf>
    <xf numFmtId="1" fontId="26" fillId="0" borderId="2" xfId="23" applyNumberFormat="1" applyFont="1" applyFill="1" applyBorder="1" applyAlignment="1">
      <alignment horizontal="left" vertical="center" textRotation="90" wrapText="1"/>
    </xf>
    <xf numFmtId="49" fontId="3" fillId="0" borderId="49" xfId="23" applyNumberFormat="1" applyFont="1" applyFill="1" applyBorder="1" applyAlignment="1">
      <alignment horizontal="center" vertical="center" wrapText="1"/>
    </xf>
    <xf numFmtId="49" fontId="4" fillId="0" borderId="32" xfId="23" applyNumberFormat="1" applyFont="1" applyFill="1" applyBorder="1" applyAlignment="1">
      <alignment horizontal="center" vertical="center" wrapText="1"/>
    </xf>
    <xf numFmtId="0" fontId="4" fillId="0" borderId="32" xfId="23" applyFont="1" applyFill="1" applyBorder="1" applyAlignment="1">
      <alignment horizontal="center" vertical="center" wrapText="1"/>
    </xf>
    <xf numFmtId="1" fontId="4" fillId="0" borderId="32" xfId="23" applyNumberFormat="1" applyFont="1" applyFill="1" applyBorder="1" applyAlignment="1">
      <alignment horizontal="right" vertical="center" wrapText="1"/>
    </xf>
    <xf numFmtId="1" fontId="4" fillId="0" borderId="32" xfId="23" applyNumberFormat="1" applyFont="1" applyFill="1" applyBorder="1" applyAlignment="1">
      <alignment horizontal="center" vertical="center" wrapText="1"/>
    </xf>
    <xf numFmtId="0" fontId="4" fillId="0" borderId="32" xfId="23" applyFont="1" applyBorder="1" applyAlignment="1">
      <alignment horizontal="center" vertical="center"/>
    </xf>
    <xf numFmtId="0" fontId="4" fillId="0" borderId="32" xfId="23" applyFont="1" applyBorder="1" applyAlignment="1">
      <alignment horizontal="center" vertical="center" wrapText="1"/>
    </xf>
    <xf numFmtId="0" fontId="4" fillId="0" borderId="33" xfId="23" applyFont="1" applyBorder="1" applyAlignment="1">
      <alignment horizontal="center" vertical="center" wrapText="1"/>
    </xf>
    <xf numFmtId="0" fontId="3" fillId="0" borderId="0" xfId="0" applyFont="1"/>
    <xf numFmtId="0" fontId="9" fillId="0" borderId="16" xfId="0" applyFont="1" applyFill="1" applyBorder="1" applyAlignment="1">
      <alignment horizontal="center" vertical="center" textRotation="90"/>
    </xf>
    <xf numFmtId="0" fontId="9" fillId="0" borderId="21" xfId="0" applyFont="1" applyFill="1" applyBorder="1" applyAlignment="1">
      <alignment horizontal="center" vertical="center" textRotation="90"/>
    </xf>
    <xf numFmtId="0" fontId="9" fillId="2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textRotation="90" wrapText="1"/>
    </xf>
    <xf numFmtId="0" fontId="9" fillId="0" borderId="21" xfId="0" applyFont="1" applyFill="1" applyBorder="1" applyAlignment="1">
      <alignment horizontal="center" vertical="center" textRotation="90" wrapText="1"/>
    </xf>
    <xf numFmtId="0" fontId="9" fillId="0" borderId="17" xfId="0" applyFont="1" applyFill="1" applyBorder="1" applyAlignment="1">
      <alignment horizontal="center" vertical="center" textRotation="90"/>
    </xf>
    <xf numFmtId="0" fontId="9" fillId="0" borderId="22" xfId="0" applyFont="1" applyFill="1" applyBorder="1" applyAlignment="1">
      <alignment horizontal="center" vertical="center" textRotation="90"/>
    </xf>
    <xf numFmtId="2" fontId="16" fillId="0" borderId="1" xfId="29" applyNumberFormat="1" applyFont="1" applyBorder="1" applyAlignment="1">
      <alignment horizontal="center" vertical="center" textRotation="90" wrapText="1"/>
    </xf>
    <xf numFmtId="2" fontId="16" fillId="0" borderId="3" xfId="29" applyNumberFormat="1" applyFont="1" applyBorder="1" applyAlignment="1">
      <alignment horizontal="center" vertical="center" textRotation="90" wrapText="1"/>
    </xf>
    <xf numFmtId="1" fontId="26" fillId="0" borderId="0" xfId="29" applyNumberFormat="1" applyFont="1" applyAlignment="1">
      <alignment horizontal="left"/>
    </xf>
    <xf numFmtId="2" fontId="16" fillId="0" borderId="16" xfId="29" applyNumberFormat="1" applyFont="1" applyBorder="1" applyAlignment="1">
      <alignment horizontal="center" vertical="center" wrapText="1"/>
    </xf>
    <xf numFmtId="2" fontId="16" fillId="0" borderId="16" xfId="29" applyNumberFormat="1" applyFont="1" applyBorder="1" applyAlignment="1">
      <alignment horizontal="center" vertical="center" textRotation="90" wrapText="1"/>
    </xf>
    <xf numFmtId="2" fontId="16" fillId="0" borderId="17" xfId="29" applyNumberFormat="1" applyFont="1" applyBorder="1" applyAlignment="1">
      <alignment horizontal="center" vertical="center" textRotation="90" wrapText="1"/>
    </xf>
    <xf numFmtId="2" fontId="16" fillId="0" borderId="19" xfId="29" applyNumberFormat="1" applyFont="1" applyBorder="1" applyAlignment="1">
      <alignment horizontal="center" vertical="center" textRotation="90" wrapText="1"/>
    </xf>
    <xf numFmtId="2" fontId="16" fillId="0" borderId="40" xfId="29" applyNumberFormat="1" applyFont="1" applyBorder="1" applyAlignment="1">
      <alignment horizontal="center" vertical="center" textRotation="90" wrapText="1"/>
    </xf>
    <xf numFmtId="0" fontId="16" fillId="0" borderId="16" xfId="29" applyFont="1" applyBorder="1" applyAlignment="1">
      <alignment horizontal="center" vertical="center" textRotation="90" wrapText="1"/>
    </xf>
    <xf numFmtId="0" fontId="16" fillId="0" borderId="1" xfId="29" applyFont="1" applyBorder="1" applyAlignment="1">
      <alignment horizontal="center" vertical="center" textRotation="90" wrapText="1"/>
    </xf>
    <xf numFmtId="0" fontId="16" fillId="0" borderId="3" xfId="29" applyFont="1" applyBorder="1" applyAlignment="1">
      <alignment horizontal="center" vertical="center" textRotation="90" wrapText="1"/>
    </xf>
    <xf numFmtId="0" fontId="16" fillId="0" borderId="16" xfId="29" applyFont="1" applyBorder="1" applyAlignment="1">
      <alignment horizontal="center" vertical="center" wrapText="1"/>
    </xf>
    <xf numFmtId="0" fontId="16" fillId="0" borderId="1" xfId="29" applyFont="1" applyBorder="1" applyAlignment="1">
      <alignment horizontal="center" vertical="center" wrapText="1"/>
    </xf>
    <xf numFmtId="1" fontId="16" fillId="0" borderId="1" xfId="29" applyNumberFormat="1" applyFont="1" applyBorder="1" applyAlignment="1">
      <alignment horizontal="center" vertical="center" wrapText="1"/>
    </xf>
    <xf numFmtId="166" fontId="16" fillId="0" borderId="1" xfId="29" applyNumberFormat="1" applyFont="1" applyBorder="1" applyAlignment="1">
      <alignment horizontal="center" vertical="center" wrapText="1"/>
    </xf>
    <xf numFmtId="166" fontId="16" fillId="0" borderId="3" xfId="29" applyNumberFormat="1" applyFont="1" applyBorder="1" applyAlignment="1">
      <alignment horizontal="center" vertical="center" wrapText="1"/>
    </xf>
    <xf numFmtId="0" fontId="16" fillId="0" borderId="15" xfId="29" applyFont="1" applyBorder="1" applyAlignment="1">
      <alignment horizontal="center" vertical="center" wrapText="1"/>
    </xf>
    <xf numFmtId="0" fontId="16" fillId="0" borderId="18" xfId="29" applyFont="1" applyBorder="1" applyAlignment="1">
      <alignment horizontal="center" vertical="center" wrapText="1"/>
    </xf>
    <xf numFmtId="0" fontId="16" fillId="0" borderId="39" xfId="29" applyFont="1" applyBorder="1" applyAlignment="1">
      <alignment horizontal="center" vertical="center" wrapText="1"/>
    </xf>
    <xf numFmtId="0" fontId="16" fillId="0" borderId="3" xfId="29" applyFont="1" applyBorder="1" applyAlignment="1">
      <alignment horizontal="center" vertical="center" wrapText="1"/>
    </xf>
    <xf numFmtId="0" fontId="4" fillId="0" borderId="17" xfId="23" applyFont="1" applyBorder="1" applyAlignment="1">
      <alignment horizontal="center" vertical="center" textRotation="90" wrapText="1"/>
    </xf>
    <xf numFmtId="0" fontId="4" fillId="0" borderId="19" xfId="23" applyFont="1" applyBorder="1" applyAlignment="1">
      <alignment horizontal="center" vertical="center" textRotation="90" wrapText="1"/>
    </xf>
    <xf numFmtId="0" fontId="4" fillId="0" borderId="40" xfId="23" applyFont="1" applyBorder="1" applyAlignment="1">
      <alignment horizontal="center" vertical="center" textRotation="90" wrapText="1"/>
    </xf>
    <xf numFmtId="1" fontId="4" fillId="0" borderId="1" xfId="23" applyNumberFormat="1" applyFont="1" applyBorder="1" applyAlignment="1">
      <alignment horizontal="center" vertical="center" wrapText="1"/>
    </xf>
    <xf numFmtId="0" fontId="4" fillId="0" borderId="1" xfId="23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4" fillId="0" borderId="16" xfId="23" applyFont="1" applyBorder="1" applyAlignment="1">
      <alignment horizontal="center" vertical="center" wrapText="1"/>
    </xf>
    <xf numFmtId="0" fontId="4" fillId="0" borderId="16" xfId="23" applyFont="1" applyBorder="1" applyAlignment="1">
      <alignment horizontal="center" vertical="center" textRotation="90"/>
    </xf>
    <xf numFmtId="0" fontId="4" fillId="0" borderId="1" xfId="23" applyFont="1" applyBorder="1" applyAlignment="1">
      <alignment horizontal="center" vertical="center" textRotation="90"/>
    </xf>
    <xf numFmtId="0" fontId="4" fillId="0" borderId="3" xfId="23" applyFont="1" applyBorder="1" applyAlignment="1">
      <alignment horizontal="center" vertical="center" textRotation="90"/>
    </xf>
    <xf numFmtId="0" fontId="4" fillId="0" borderId="16" xfId="23" applyFont="1" applyBorder="1" applyAlignment="1">
      <alignment horizontal="center" vertical="center" textRotation="90" wrapText="1"/>
    </xf>
    <xf numFmtId="0" fontId="4" fillId="0" borderId="1" xfId="23" applyFont="1" applyBorder="1" applyAlignment="1">
      <alignment horizontal="center" vertical="center" textRotation="90" wrapText="1"/>
    </xf>
    <xf numFmtId="0" fontId="4" fillId="0" borderId="3" xfId="23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wrapText="1"/>
    </xf>
    <xf numFmtId="49" fontId="4" fillId="0" borderId="15" xfId="23" applyNumberFormat="1" applyFont="1" applyFill="1" applyBorder="1" applyAlignment="1">
      <alignment horizontal="center" vertical="center" wrapText="1"/>
    </xf>
    <xf numFmtId="49" fontId="4" fillId="0" borderId="18" xfId="23" applyNumberFormat="1" applyFont="1" applyFill="1" applyBorder="1" applyAlignment="1">
      <alignment horizontal="center" vertical="center" wrapText="1"/>
    </xf>
    <xf numFmtId="49" fontId="4" fillId="0" borderId="39" xfId="23" applyNumberFormat="1" applyFont="1" applyFill="1" applyBorder="1" applyAlignment="1">
      <alignment horizontal="center" vertical="center" wrapText="1"/>
    </xf>
    <xf numFmtId="49" fontId="4" fillId="0" borderId="16" xfId="23" applyNumberFormat="1" applyFont="1" applyFill="1" applyBorder="1" applyAlignment="1">
      <alignment horizontal="center" vertical="center" wrapText="1"/>
    </xf>
    <xf numFmtId="49" fontId="4" fillId="0" borderId="1" xfId="23" applyNumberFormat="1" applyFont="1" applyFill="1" applyBorder="1" applyAlignment="1">
      <alignment horizontal="center" vertical="center" wrapText="1"/>
    </xf>
    <xf numFmtId="49" fontId="4" fillId="0" borderId="3" xfId="23" applyNumberFormat="1" applyFont="1" applyFill="1" applyBorder="1" applyAlignment="1">
      <alignment horizontal="center" vertical="center" wrapText="1"/>
    </xf>
    <xf numFmtId="0" fontId="4" fillId="0" borderId="16" xfId="23" applyFont="1" applyFill="1" applyBorder="1" applyAlignment="1">
      <alignment horizontal="center" vertical="center" wrapText="1"/>
    </xf>
    <xf numFmtId="0" fontId="4" fillId="0" borderId="1" xfId="23" applyFont="1" applyFill="1" applyBorder="1" applyAlignment="1">
      <alignment horizontal="center" vertical="center" wrapText="1"/>
    </xf>
    <xf numFmtId="0" fontId="4" fillId="0" borderId="3" xfId="23" applyFont="1" applyFill="1" applyBorder="1" applyAlignment="1">
      <alignment horizontal="center" vertical="center" wrapText="1"/>
    </xf>
    <xf numFmtId="0" fontId="4" fillId="0" borderId="16" xfId="23" applyFont="1" applyFill="1" applyBorder="1" applyAlignment="1">
      <alignment horizontal="center" vertical="center" textRotation="90" wrapText="1"/>
    </xf>
    <xf numFmtId="0" fontId="4" fillId="0" borderId="1" xfId="23" applyFont="1" applyFill="1" applyBorder="1" applyAlignment="1">
      <alignment horizontal="center" vertical="center" textRotation="90" wrapText="1"/>
    </xf>
    <xf numFmtId="0" fontId="4" fillId="0" borderId="3" xfId="23" applyFont="1" applyFill="1" applyBorder="1" applyAlignment="1">
      <alignment horizontal="center" vertical="center" textRotation="90" wrapText="1"/>
    </xf>
    <xf numFmtId="1" fontId="4" fillId="0" borderId="16" xfId="23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21" xfId="0" applyFont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2" fontId="38" fillId="0" borderId="0" xfId="0" applyNumberFormat="1" applyFont="1" applyAlignment="1">
      <alignment horizontal="center"/>
    </xf>
    <xf numFmtId="2" fontId="16" fillId="0" borderId="16" xfId="0" applyNumberFormat="1" applyFont="1" applyBorder="1" applyAlignment="1">
      <alignment horizontal="center" vertical="center" wrapText="1"/>
    </xf>
    <xf numFmtId="2" fontId="16" fillId="0" borderId="29" xfId="0" applyNumberFormat="1" applyFont="1" applyBorder="1" applyAlignment="1">
      <alignment horizontal="center" vertical="center" textRotation="90" wrapText="1"/>
    </xf>
    <xf numFmtId="2" fontId="16" fillId="0" borderId="7" xfId="0" applyNumberFormat="1" applyFont="1" applyBorder="1" applyAlignment="1">
      <alignment horizontal="center" vertical="center" textRotation="90" wrapText="1"/>
    </xf>
    <xf numFmtId="2" fontId="16" fillId="0" borderId="32" xfId="0" applyNumberFormat="1" applyFont="1" applyBorder="1" applyAlignment="1">
      <alignment horizontal="center" vertical="center" textRotation="90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6" fontId="16" fillId="0" borderId="21" xfId="0" applyNumberFormat="1" applyFont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 textRotation="90" wrapText="1"/>
    </xf>
    <xf numFmtId="2" fontId="16" fillId="0" borderId="31" xfId="0" applyNumberFormat="1" applyFont="1" applyBorder="1" applyAlignment="1">
      <alignment horizontal="center" vertical="center" textRotation="90" wrapText="1"/>
    </xf>
    <xf numFmtId="2" fontId="16" fillId="0" borderId="33" xfId="0" applyNumberFormat="1" applyFont="1" applyBorder="1" applyAlignment="1">
      <alignment horizontal="center" vertical="center" textRotation="90" wrapText="1"/>
    </xf>
    <xf numFmtId="2" fontId="16" fillId="0" borderId="1" xfId="0" applyNumberFormat="1" applyFont="1" applyBorder="1" applyAlignment="1">
      <alignment horizontal="center" vertical="center" textRotation="90" wrapText="1"/>
    </xf>
    <xf numFmtId="2" fontId="16" fillId="0" borderId="21" xfId="0" applyNumberFormat="1" applyFont="1" applyBorder="1" applyAlignment="1">
      <alignment horizontal="center" vertical="center" textRotation="90" wrapText="1"/>
    </xf>
    <xf numFmtId="0" fontId="3" fillId="3" borderId="29" xfId="59" applyNumberFormat="1" applyFont="1" applyFill="1" applyBorder="1" applyAlignment="1">
      <alignment horizontal="center" vertical="center" textRotation="90"/>
    </xf>
    <xf numFmtId="0" fontId="3" fillId="3" borderId="7" xfId="59" applyNumberFormat="1" applyFont="1" applyFill="1" applyBorder="1" applyAlignment="1">
      <alignment horizontal="center" vertical="center" textRotation="90"/>
    </xf>
    <xf numFmtId="3" fontId="4" fillId="2" borderId="43" xfId="74" applyNumberFormat="1" applyFont="1" applyFill="1" applyBorder="1" applyAlignment="1">
      <alignment horizontal="center" vertical="center"/>
    </xf>
    <xf numFmtId="3" fontId="4" fillId="2" borderId="44" xfId="74" applyNumberFormat="1" applyFont="1" applyFill="1" applyBorder="1" applyAlignment="1">
      <alignment horizontal="center" vertical="center"/>
    </xf>
    <xf numFmtId="3" fontId="4" fillId="2" borderId="45" xfId="74" applyNumberFormat="1" applyFont="1" applyFill="1" applyBorder="1" applyAlignment="1">
      <alignment horizontal="center" vertical="center"/>
    </xf>
    <xf numFmtId="3" fontId="4" fillId="2" borderId="8" xfId="74" applyNumberFormat="1" applyFont="1" applyFill="1" applyBorder="1" applyAlignment="1">
      <alignment horizontal="center" vertical="center"/>
    </xf>
    <xf numFmtId="3" fontId="4" fillId="2" borderId="9" xfId="74" applyNumberFormat="1" applyFont="1" applyFill="1" applyBorder="1" applyAlignment="1">
      <alignment horizontal="center" vertical="center"/>
    </xf>
    <xf numFmtId="3" fontId="4" fillId="2" borderId="10" xfId="74" applyNumberFormat="1" applyFont="1" applyFill="1" applyBorder="1" applyAlignment="1">
      <alignment horizontal="center" vertical="center"/>
    </xf>
    <xf numFmtId="49" fontId="3" fillId="3" borderId="42" xfId="59" applyNumberFormat="1" applyFont="1" applyFill="1" applyBorder="1" applyAlignment="1">
      <alignment horizontal="center" vertical="center" wrapText="1"/>
    </xf>
    <xf numFmtId="49" fontId="3" fillId="3" borderId="41" xfId="59" applyNumberFormat="1" applyFont="1" applyFill="1" applyBorder="1" applyAlignment="1">
      <alignment horizontal="center" vertical="center"/>
    </xf>
    <xf numFmtId="49" fontId="3" fillId="3" borderId="29" xfId="59" applyNumberFormat="1" applyFont="1" applyFill="1" applyBorder="1" applyAlignment="1">
      <alignment horizontal="center" vertical="center" wrapText="1"/>
    </xf>
    <xf numFmtId="49" fontId="3" fillId="3" borderId="7" xfId="59" applyNumberFormat="1" applyFont="1" applyFill="1" applyBorder="1" applyAlignment="1">
      <alignment horizontal="center" vertical="center" wrapText="1"/>
    </xf>
    <xf numFmtId="3" fontId="4" fillId="3" borderId="3" xfId="59" applyNumberFormat="1" applyFont="1" applyFill="1" applyBorder="1" applyAlignment="1">
      <alignment horizontal="center" vertical="center" textRotation="90" wrapText="1"/>
    </xf>
    <xf numFmtId="3" fontId="4" fillId="3" borderId="7" xfId="59" applyNumberFormat="1" applyFont="1" applyFill="1" applyBorder="1" applyAlignment="1">
      <alignment horizontal="center" vertical="center" textRotation="90" wrapText="1"/>
    </xf>
    <xf numFmtId="165" fontId="3" fillId="3" borderId="29" xfId="59" applyNumberFormat="1" applyFont="1" applyFill="1" applyBorder="1" applyAlignment="1">
      <alignment horizontal="center" vertical="center" textRotation="90" wrapText="1"/>
    </xf>
    <xf numFmtId="165" fontId="3" fillId="3" borderId="7" xfId="59" applyNumberFormat="1" applyFont="1" applyFill="1" applyBorder="1" applyAlignment="1">
      <alignment horizontal="center" vertical="center" textRotation="90" wrapText="1"/>
    </xf>
    <xf numFmtId="3" fontId="3" fillId="3" borderId="30" xfId="59" applyNumberFormat="1" applyFont="1" applyFill="1" applyBorder="1" applyAlignment="1">
      <alignment horizontal="center" vertical="center" textRotation="90"/>
    </xf>
    <xf numFmtId="3" fontId="3" fillId="3" borderId="31" xfId="59" applyNumberFormat="1" applyFont="1" applyFill="1" applyBorder="1" applyAlignment="1">
      <alignment horizontal="center" vertical="center" textRotation="90"/>
    </xf>
    <xf numFmtId="3" fontId="16" fillId="3" borderId="4" xfId="74" applyNumberFormat="1" applyFont="1" applyFill="1" applyBorder="1" applyAlignment="1">
      <alignment horizontal="center" vertical="center" wrapText="1"/>
    </xf>
    <xf numFmtId="3" fontId="16" fillId="3" borderId="5" xfId="74" applyNumberFormat="1" applyFont="1" applyFill="1" applyBorder="1" applyAlignment="1">
      <alignment horizontal="center" vertical="center" wrapText="1"/>
    </xf>
    <xf numFmtId="3" fontId="16" fillId="3" borderId="6" xfId="74" applyNumberFormat="1" applyFont="1" applyFill="1" applyBorder="1" applyAlignment="1">
      <alignment horizontal="center" vertical="center" wrapText="1"/>
    </xf>
    <xf numFmtId="3" fontId="16" fillId="3" borderId="8" xfId="74" applyNumberFormat="1" applyFont="1" applyFill="1" applyBorder="1" applyAlignment="1">
      <alignment horizontal="center" vertical="center" wrapText="1"/>
    </xf>
    <xf numFmtId="3" fontId="16" fillId="3" borderId="9" xfId="74" applyNumberFormat="1" applyFont="1" applyFill="1" applyBorder="1" applyAlignment="1">
      <alignment horizontal="center" vertical="center" wrapText="1"/>
    </xf>
    <xf numFmtId="3" fontId="16" fillId="3" borderId="10" xfId="74" applyNumberFormat="1" applyFont="1" applyFill="1" applyBorder="1" applyAlignment="1">
      <alignment horizontal="center" vertical="center" wrapText="1"/>
    </xf>
    <xf numFmtId="3" fontId="3" fillId="3" borderId="3" xfId="59" applyNumberFormat="1" applyFont="1" applyFill="1" applyBorder="1" applyAlignment="1">
      <alignment horizontal="center" vertical="center" textRotation="90"/>
    </xf>
    <xf numFmtId="3" fontId="3" fillId="3" borderId="7" xfId="59" applyNumberFormat="1" applyFont="1" applyFill="1" applyBorder="1" applyAlignment="1">
      <alignment horizontal="center" vertical="center" textRotation="90"/>
    </xf>
    <xf numFmtId="1" fontId="3" fillId="3" borderId="3" xfId="59" applyNumberFormat="1" applyFont="1" applyFill="1" applyBorder="1" applyAlignment="1">
      <alignment horizontal="center" vertical="center" textRotation="90"/>
    </xf>
    <xf numFmtId="1" fontId="3" fillId="3" borderId="7" xfId="59" applyNumberFormat="1" applyFont="1" applyFill="1" applyBorder="1" applyAlignment="1">
      <alignment horizontal="center" vertical="center" textRotation="90"/>
    </xf>
    <xf numFmtId="170" fontId="3" fillId="3" borderId="3" xfId="59" applyNumberFormat="1" applyFont="1" applyFill="1" applyBorder="1" applyAlignment="1">
      <alignment horizontal="center" vertical="center" textRotation="90" wrapText="1"/>
    </xf>
    <xf numFmtId="170" fontId="3" fillId="3" borderId="7" xfId="59" applyNumberFormat="1" applyFont="1" applyFill="1" applyBorder="1" applyAlignment="1">
      <alignment horizontal="center" vertical="center" textRotation="90"/>
    </xf>
    <xf numFmtId="3" fontId="3" fillId="3" borderId="3" xfId="59" applyNumberFormat="1" applyFont="1" applyFill="1" applyBorder="1" applyAlignment="1">
      <alignment horizontal="center" vertical="center" textRotation="90" wrapText="1"/>
    </xf>
    <xf numFmtId="169" fontId="4" fillId="3" borderId="43" xfId="74" applyNumberFormat="1" applyFont="1" applyFill="1" applyBorder="1" applyAlignment="1">
      <alignment horizontal="center" vertical="center"/>
    </xf>
    <xf numFmtId="169" fontId="4" fillId="3" borderId="44" xfId="74" applyNumberFormat="1" applyFont="1" applyFill="1" applyBorder="1" applyAlignment="1">
      <alignment horizontal="center" vertical="center"/>
    </xf>
    <xf numFmtId="169" fontId="4" fillId="3" borderId="45" xfId="74" applyNumberFormat="1" applyFont="1" applyFill="1" applyBorder="1" applyAlignment="1">
      <alignment horizontal="center" vertical="center"/>
    </xf>
    <xf numFmtId="169" fontId="4" fillId="3" borderId="8" xfId="74" applyNumberFormat="1" applyFont="1" applyFill="1" applyBorder="1" applyAlignment="1">
      <alignment horizontal="center" vertical="center"/>
    </xf>
    <xf numFmtId="169" fontId="4" fillId="3" borderId="9" xfId="74" applyNumberFormat="1" applyFont="1" applyFill="1" applyBorder="1" applyAlignment="1">
      <alignment horizontal="center" vertical="center"/>
    </xf>
    <xf numFmtId="169" fontId="4" fillId="3" borderId="10" xfId="74" applyNumberFormat="1" applyFont="1" applyFill="1" applyBorder="1" applyAlignment="1">
      <alignment horizontal="center" vertical="center"/>
    </xf>
    <xf numFmtId="3" fontId="3" fillId="3" borderId="43" xfId="59" applyNumberFormat="1" applyFont="1" applyFill="1" applyBorder="1" applyAlignment="1">
      <alignment horizontal="center" vertical="center" wrapText="1"/>
    </xf>
    <xf numFmtId="3" fontId="3" fillId="3" borderId="45" xfId="59" applyNumberFormat="1" applyFont="1" applyFill="1" applyBorder="1" applyAlignment="1">
      <alignment horizontal="center" vertical="center" wrapText="1"/>
    </xf>
    <xf numFmtId="3" fontId="3" fillId="3" borderId="8" xfId="59" applyNumberFormat="1" applyFont="1" applyFill="1" applyBorder="1" applyAlignment="1">
      <alignment horizontal="center" vertical="center" wrapText="1"/>
    </xf>
    <xf numFmtId="3" fontId="3" fillId="3" borderId="10" xfId="59" applyNumberFormat="1" applyFont="1" applyFill="1" applyBorder="1" applyAlignment="1">
      <alignment horizontal="center" vertical="center" wrapText="1"/>
    </xf>
    <xf numFmtId="0" fontId="26" fillId="0" borderId="1" xfId="49" applyNumberFormat="1" applyFont="1" applyFill="1" applyBorder="1" applyAlignment="1">
      <alignment horizontal="left" vertical="center" wrapText="1"/>
    </xf>
    <xf numFmtId="0" fontId="4" fillId="0" borderId="21" xfId="23" applyFont="1" applyBorder="1" applyAlignment="1">
      <alignment horizontal="center" vertical="center" textRotation="90" wrapText="1"/>
    </xf>
    <xf numFmtId="0" fontId="4" fillId="0" borderId="22" xfId="23" applyFont="1" applyBorder="1" applyAlignment="1">
      <alignment horizontal="center" vertical="center" textRotation="90" wrapText="1"/>
    </xf>
    <xf numFmtId="0" fontId="33" fillId="0" borderId="1" xfId="23" applyFont="1" applyBorder="1" applyAlignment="1">
      <alignment horizontal="center" vertical="center" wrapText="1"/>
    </xf>
    <xf numFmtId="0" fontId="15" fillId="0" borderId="16" xfId="23" applyFont="1" applyBorder="1" applyAlignment="1">
      <alignment horizontal="center" vertical="center" wrapText="1"/>
    </xf>
    <xf numFmtId="0" fontId="4" fillId="0" borderId="21" xfId="23" applyFont="1" applyBorder="1" applyAlignment="1">
      <alignment horizontal="center" vertical="center" textRotation="90"/>
    </xf>
    <xf numFmtId="0" fontId="15" fillId="0" borderId="16" xfId="23" applyFont="1" applyFill="1" applyBorder="1" applyAlignment="1">
      <alignment horizontal="center" vertical="center" textRotation="90" wrapText="1"/>
    </xf>
    <xf numFmtId="0" fontId="15" fillId="0" borderId="1" xfId="23" applyFont="1" applyFill="1" applyBorder="1" applyAlignment="1">
      <alignment horizontal="center" vertical="center" textRotation="90" wrapText="1"/>
    </xf>
    <xf numFmtId="0" fontId="15" fillId="0" borderId="21" xfId="23" applyFont="1" applyFill="1" applyBorder="1" applyAlignment="1">
      <alignment horizontal="center" vertical="center" textRotation="90" wrapText="1"/>
    </xf>
    <xf numFmtId="49" fontId="15" fillId="0" borderId="15" xfId="23" applyNumberFormat="1" applyFont="1" applyFill="1" applyBorder="1" applyAlignment="1">
      <alignment horizontal="center" vertical="center" wrapText="1"/>
    </xf>
    <xf numFmtId="49" fontId="15" fillId="0" borderId="18" xfId="23" applyNumberFormat="1" applyFont="1" applyFill="1" applyBorder="1" applyAlignment="1">
      <alignment horizontal="center" vertical="center" wrapText="1"/>
    </xf>
    <xf numFmtId="49" fontId="15" fillId="0" borderId="24" xfId="23" applyNumberFormat="1" applyFont="1" applyFill="1" applyBorder="1" applyAlignment="1">
      <alignment horizontal="center" vertical="center" wrapText="1"/>
    </xf>
    <xf numFmtId="49" fontId="15" fillId="0" borderId="16" xfId="23" applyNumberFormat="1" applyFont="1" applyFill="1" applyBorder="1" applyAlignment="1">
      <alignment horizontal="center" vertical="center" wrapText="1"/>
    </xf>
    <xf numFmtId="49" fontId="15" fillId="0" borderId="1" xfId="23" applyNumberFormat="1" applyFont="1" applyFill="1" applyBorder="1" applyAlignment="1">
      <alignment horizontal="center" vertical="center" wrapText="1"/>
    </xf>
    <xf numFmtId="49" fontId="15" fillId="0" borderId="21" xfId="23" applyNumberFormat="1" applyFont="1" applyFill="1" applyBorder="1" applyAlignment="1">
      <alignment horizontal="center" vertical="center" wrapText="1"/>
    </xf>
    <xf numFmtId="0" fontId="26" fillId="0" borderId="29" xfId="23" applyFont="1" applyFill="1" applyBorder="1" applyAlignment="1">
      <alignment horizontal="center" vertical="center" wrapText="1"/>
    </xf>
    <xf numFmtId="0" fontId="26" fillId="0" borderId="7" xfId="23" applyFont="1" applyFill="1" applyBorder="1" applyAlignment="1">
      <alignment horizontal="center" vertical="center" wrapText="1"/>
    </xf>
    <xf numFmtId="0" fontId="26" fillId="0" borderId="32" xfId="23" applyFont="1" applyFill="1" applyBorder="1" applyAlignment="1">
      <alignment horizontal="center" vertical="center" wrapText="1"/>
    </xf>
    <xf numFmtId="0" fontId="26" fillId="0" borderId="16" xfId="23" applyFont="1" applyFill="1" applyBorder="1" applyAlignment="1">
      <alignment horizontal="center" vertical="center" textRotation="90" wrapText="1"/>
    </xf>
    <xf numFmtId="0" fontId="26" fillId="0" borderId="1" xfId="23" applyFont="1" applyFill="1" applyBorder="1" applyAlignment="1">
      <alignment horizontal="center" vertical="center" textRotation="90" wrapText="1"/>
    </xf>
    <xf numFmtId="0" fontId="26" fillId="0" borderId="21" xfId="23" applyFont="1" applyFill="1" applyBorder="1" applyAlignment="1">
      <alignment horizontal="center" vertical="center" textRotation="90" wrapText="1"/>
    </xf>
    <xf numFmtId="3" fontId="3" fillId="2" borderId="3" xfId="59" applyNumberFormat="1" applyFont="1" applyFill="1" applyBorder="1" applyAlignment="1">
      <alignment horizontal="center" vertical="center" wrapText="1"/>
    </xf>
    <xf numFmtId="3" fontId="3" fillId="2" borderId="7" xfId="59" applyNumberFormat="1" applyFont="1" applyFill="1" applyBorder="1" applyAlignment="1">
      <alignment horizontal="center" vertical="center" wrapText="1"/>
    </xf>
    <xf numFmtId="3" fontId="3" fillId="2" borderId="32" xfId="59" applyNumberFormat="1" applyFont="1" applyFill="1" applyBorder="1" applyAlignment="1">
      <alignment horizontal="center" vertical="center" wrapText="1"/>
    </xf>
    <xf numFmtId="166" fontId="3" fillId="2" borderId="3" xfId="20" applyNumberFormat="1" applyFont="1" applyFill="1" applyBorder="1" applyAlignment="1">
      <alignment horizontal="center" vertical="center"/>
    </xf>
    <xf numFmtId="166" fontId="3" fillId="2" borderId="32" xfId="20" applyNumberFormat="1" applyFont="1" applyFill="1" applyBorder="1" applyAlignment="1">
      <alignment horizontal="center" vertical="center"/>
    </xf>
    <xf numFmtId="166" fontId="3" fillId="2" borderId="3" xfId="20" applyNumberFormat="1" applyFont="1" applyFill="1" applyBorder="1" applyAlignment="1">
      <alignment horizontal="center" vertical="center" wrapText="1"/>
    </xf>
    <xf numFmtId="166" fontId="3" fillId="2" borderId="7" xfId="20" applyNumberFormat="1" applyFont="1" applyFill="1" applyBorder="1" applyAlignment="1">
      <alignment horizontal="center" vertical="center" wrapText="1"/>
    </xf>
    <xf numFmtId="166" fontId="3" fillId="2" borderId="2" xfId="20" applyNumberFormat="1" applyFont="1" applyFill="1" applyBorder="1" applyAlignment="1">
      <alignment horizontal="center" vertical="center" wrapText="1"/>
    </xf>
    <xf numFmtId="49" fontId="3" fillId="2" borderId="15" xfId="59" applyNumberFormat="1" applyFont="1" applyFill="1" applyBorder="1" applyAlignment="1">
      <alignment horizontal="center" vertical="center" textRotation="90"/>
    </xf>
    <xf numFmtId="49" fontId="3" fillId="2" borderId="18" xfId="59" applyNumberFormat="1" applyFont="1" applyFill="1" applyBorder="1" applyAlignment="1">
      <alignment horizontal="center" vertical="center" textRotation="90"/>
    </xf>
    <xf numFmtId="49" fontId="3" fillId="2" borderId="24" xfId="59" applyNumberFormat="1" applyFont="1" applyFill="1" applyBorder="1" applyAlignment="1">
      <alignment horizontal="center" vertical="center" textRotation="90"/>
    </xf>
    <xf numFmtId="0" fontId="3" fillId="2" borderId="16" xfId="59" applyNumberFormat="1" applyFont="1" applyFill="1" applyBorder="1" applyAlignment="1">
      <alignment horizontal="center" vertical="center" textRotation="90"/>
    </xf>
    <xf numFmtId="0" fontId="3" fillId="2" borderId="1" xfId="59" applyNumberFormat="1" applyFont="1" applyFill="1" applyBorder="1" applyAlignment="1">
      <alignment horizontal="center" vertical="center" textRotation="90"/>
    </xf>
    <xf numFmtId="0" fontId="3" fillId="2" borderId="21" xfId="59" applyNumberFormat="1" applyFont="1" applyFill="1" applyBorder="1" applyAlignment="1">
      <alignment horizontal="center" vertical="center" textRotation="90"/>
    </xf>
    <xf numFmtId="0" fontId="16" fillId="0" borderId="2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2" borderId="29" xfId="59" applyNumberFormat="1" applyFont="1" applyFill="1" applyBorder="1" applyAlignment="1">
      <alignment horizontal="center" vertical="center"/>
    </xf>
    <xf numFmtId="0" fontId="3" fillId="2" borderId="7" xfId="59" applyNumberFormat="1" applyFont="1" applyFill="1" applyBorder="1" applyAlignment="1">
      <alignment horizontal="center" vertical="center"/>
    </xf>
    <xf numFmtId="0" fontId="3" fillId="2" borderId="32" xfId="59" applyNumberFormat="1" applyFont="1" applyFill="1" applyBorder="1" applyAlignment="1">
      <alignment horizontal="center" vertical="center"/>
    </xf>
    <xf numFmtId="3" fontId="3" fillId="2" borderId="17" xfId="59" applyNumberFormat="1" applyFont="1" applyFill="1" applyBorder="1" applyAlignment="1">
      <alignment horizontal="center" vertical="center" textRotation="90"/>
    </xf>
    <xf numFmtId="3" fontId="3" fillId="2" borderId="19" xfId="59" applyNumberFormat="1" applyFont="1" applyFill="1" applyBorder="1" applyAlignment="1">
      <alignment horizontal="center" vertical="center" textRotation="90"/>
    </xf>
    <xf numFmtId="3" fontId="3" fillId="2" borderId="22" xfId="59" applyNumberFormat="1" applyFont="1" applyFill="1" applyBorder="1" applyAlignment="1">
      <alignment horizontal="center" vertical="center" textRotation="90"/>
    </xf>
    <xf numFmtId="3" fontId="3" fillId="2" borderId="1" xfId="74" applyNumberFormat="1" applyFont="1" applyFill="1" applyBorder="1" applyAlignment="1">
      <alignment horizontal="center" vertical="center" wrapText="1"/>
    </xf>
    <xf numFmtId="3" fontId="3" fillId="2" borderId="1" xfId="59" applyNumberFormat="1" applyFont="1" applyFill="1" applyBorder="1" applyAlignment="1">
      <alignment horizontal="center" vertical="center" textRotation="90" wrapText="1"/>
    </xf>
    <xf numFmtId="0" fontId="40" fillId="2" borderId="1" xfId="20" applyFont="1" applyFill="1" applyBorder="1" applyAlignment="1">
      <alignment horizontal="center" vertical="center" wrapText="1"/>
    </xf>
    <xf numFmtId="0" fontId="40" fillId="2" borderId="21" xfId="20" applyFont="1" applyFill="1" applyBorder="1" applyAlignment="1">
      <alignment horizontal="center" vertical="center" wrapText="1"/>
    </xf>
    <xf numFmtId="1" fontId="3" fillId="2" borderId="1" xfId="59" applyNumberFormat="1" applyFont="1" applyFill="1" applyBorder="1" applyAlignment="1">
      <alignment horizontal="center" vertical="center" textRotation="90" wrapText="1"/>
    </xf>
    <xf numFmtId="170" fontId="3" fillId="2" borderId="1" xfId="59" applyNumberFormat="1" applyFont="1" applyFill="1" applyBorder="1" applyAlignment="1">
      <alignment horizontal="center" vertical="center" textRotation="90" wrapText="1"/>
    </xf>
    <xf numFmtId="3" fontId="3" fillId="2" borderId="1" xfId="59" applyNumberFormat="1" applyFont="1" applyFill="1" applyBorder="1" applyAlignment="1">
      <alignment horizontal="center" vertical="center" textRotation="90"/>
    </xf>
    <xf numFmtId="0" fontId="40" fillId="2" borderId="1" xfId="20" applyFont="1" applyFill="1" applyBorder="1" applyAlignment="1">
      <alignment horizontal="center" vertical="center"/>
    </xf>
    <xf numFmtId="0" fontId="40" fillId="2" borderId="21" xfId="20" applyFont="1" applyFill="1" applyBorder="1" applyAlignment="1">
      <alignment horizontal="center" vertical="center"/>
    </xf>
    <xf numFmtId="169" fontId="3" fillId="2" borderId="16" xfId="74" applyNumberFormat="1" applyFont="1" applyFill="1" applyBorder="1" applyAlignment="1">
      <alignment horizontal="center" vertical="center"/>
    </xf>
    <xf numFmtId="169" fontId="3" fillId="2" borderId="1" xfId="74" applyNumberFormat="1" applyFont="1" applyFill="1" applyBorder="1" applyAlignment="1">
      <alignment horizontal="center" vertical="center"/>
    </xf>
    <xf numFmtId="3" fontId="3" fillId="2" borderId="16" xfId="59" applyNumberFormat="1" applyFont="1" applyFill="1" applyBorder="1" applyAlignment="1">
      <alignment horizontal="center" vertical="center" wrapText="1"/>
    </xf>
    <xf numFmtId="3" fontId="3" fillId="2" borderId="1" xfId="59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3" fillId="2" borderId="16" xfId="59" applyNumberFormat="1" applyFont="1" applyFill="1" applyBorder="1" applyAlignment="1">
      <alignment horizontal="center" vertical="center" textRotation="90"/>
    </xf>
    <xf numFmtId="165" fontId="3" fillId="2" borderId="1" xfId="59" applyNumberFormat="1" applyFont="1" applyFill="1" applyBorder="1" applyAlignment="1">
      <alignment horizontal="center" vertical="center" textRotation="90"/>
    </xf>
    <xf numFmtId="165" fontId="3" fillId="2" borderId="21" xfId="59" applyNumberFormat="1" applyFont="1" applyFill="1" applyBorder="1" applyAlignment="1">
      <alignment horizontal="center" vertical="center" textRotation="90"/>
    </xf>
    <xf numFmtId="3" fontId="3" fillId="2" borderId="16" xfId="74" applyNumberFormat="1" applyFont="1" applyFill="1" applyBorder="1" applyAlignment="1">
      <alignment horizontal="center" vertical="center"/>
    </xf>
    <xf numFmtId="3" fontId="3" fillId="2" borderId="1" xfId="74" applyNumberFormat="1" applyFont="1" applyFill="1" applyBorder="1" applyAlignment="1">
      <alignment horizontal="center" vertical="center"/>
    </xf>
    <xf numFmtId="2" fontId="16" fillId="0" borderId="30" xfId="26" applyNumberFormat="1" applyFont="1" applyBorder="1" applyAlignment="1">
      <alignment horizontal="center" vertical="center" textRotation="90" wrapText="1"/>
    </xf>
    <xf numFmtId="2" fontId="16" fillId="0" borderId="31" xfId="26" applyNumberFormat="1" applyFont="1" applyBorder="1" applyAlignment="1">
      <alignment horizontal="center" vertical="center" textRotation="90" wrapText="1"/>
    </xf>
    <xf numFmtId="2" fontId="16" fillId="0" borderId="33" xfId="26" applyNumberFormat="1" applyFont="1" applyBorder="1" applyAlignment="1">
      <alignment horizontal="center" vertical="center" textRotation="90" wrapText="1"/>
    </xf>
    <xf numFmtId="2" fontId="16" fillId="0" borderId="1" xfId="26" applyNumberFormat="1" applyFont="1" applyBorder="1" applyAlignment="1">
      <alignment horizontal="center" vertical="center" textRotation="90" wrapText="1"/>
    </xf>
    <xf numFmtId="2" fontId="16" fillId="0" borderId="21" xfId="26" applyNumberFormat="1" applyFont="1" applyBorder="1" applyAlignment="1">
      <alignment horizontal="center" vertical="center" textRotation="90" wrapText="1"/>
    </xf>
    <xf numFmtId="2" fontId="16" fillId="0" borderId="16" xfId="26" applyNumberFormat="1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center"/>
    </xf>
    <xf numFmtId="2" fontId="16" fillId="0" borderId="29" xfId="26" applyNumberFormat="1" applyFont="1" applyBorder="1" applyAlignment="1">
      <alignment horizontal="center" vertical="center" textRotation="90" wrapText="1"/>
    </xf>
    <xf numFmtId="2" fontId="16" fillId="0" borderId="7" xfId="26" applyNumberFormat="1" applyFont="1" applyBorder="1" applyAlignment="1">
      <alignment horizontal="center" vertical="center" textRotation="90" wrapText="1"/>
    </xf>
    <xf numFmtId="2" fontId="16" fillId="0" borderId="32" xfId="26" applyNumberFormat="1" applyFont="1" applyBorder="1" applyAlignment="1">
      <alignment horizontal="center" vertical="center" textRotation="90" wrapText="1"/>
    </xf>
    <xf numFmtId="0" fontId="16" fillId="0" borderId="16" xfId="26" applyFont="1" applyBorder="1" applyAlignment="1">
      <alignment horizontal="center" vertical="center" textRotation="90" wrapText="1"/>
    </xf>
    <xf numFmtId="0" fontId="16" fillId="0" borderId="1" xfId="26" applyFont="1" applyBorder="1" applyAlignment="1">
      <alignment horizontal="center" vertical="center" textRotation="90" wrapText="1"/>
    </xf>
    <xf numFmtId="0" fontId="16" fillId="0" borderId="21" xfId="26" applyFont="1" applyBorder="1" applyAlignment="1">
      <alignment horizontal="center" vertical="center" textRotation="90" wrapText="1"/>
    </xf>
    <xf numFmtId="0" fontId="26" fillId="0" borderId="16" xfId="26" applyFont="1" applyBorder="1" applyAlignment="1">
      <alignment horizontal="center" vertical="center" wrapText="1"/>
    </xf>
    <xf numFmtId="0" fontId="16" fillId="0" borderId="1" xfId="26" applyFont="1" applyBorder="1" applyAlignment="1">
      <alignment horizontal="center" vertical="center" wrapText="1"/>
    </xf>
    <xf numFmtId="1" fontId="16" fillId="0" borderId="1" xfId="26" applyNumberFormat="1" applyFont="1" applyBorder="1" applyAlignment="1">
      <alignment horizontal="center" vertical="center" wrapText="1"/>
    </xf>
    <xf numFmtId="166" fontId="16" fillId="0" borderId="1" xfId="26" applyNumberFormat="1" applyFont="1" applyBorder="1" applyAlignment="1">
      <alignment horizontal="center" vertical="center" wrapText="1"/>
    </xf>
    <xf numFmtId="166" fontId="16" fillId="0" borderId="21" xfId="26" applyNumberFormat="1" applyFont="1" applyBorder="1" applyAlignment="1">
      <alignment horizontal="center" vertical="center" wrapText="1"/>
    </xf>
    <xf numFmtId="0" fontId="16" fillId="0" borderId="15" xfId="26" applyFont="1" applyBorder="1" applyAlignment="1">
      <alignment horizontal="center" vertical="center" wrapText="1"/>
    </xf>
    <xf numFmtId="0" fontId="16" fillId="0" borderId="18" xfId="26" applyFont="1" applyBorder="1" applyAlignment="1">
      <alignment horizontal="center" vertical="center" wrapText="1"/>
    </xf>
    <xf numFmtId="0" fontId="16" fillId="0" borderId="24" xfId="26" applyFont="1" applyBorder="1" applyAlignment="1">
      <alignment horizontal="center" vertical="center" wrapText="1"/>
    </xf>
    <xf numFmtId="0" fontId="16" fillId="0" borderId="16" xfId="26" applyFont="1" applyBorder="1" applyAlignment="1">
      <alignment horizontal="center" vertical="center" wrapText="1"/>
    </xf>
    <xf numFmtId="0" fontId="16" fillId="0" borderId="21" xfId="26" applyFont="1" applyBorder="1" applyAlignment="1">
      <alignment horizontal="center" vertical="center" wrapText="1"/>
    </xf>
    <xf numFmtId="2" fontId="16" fillId="0" borderId="1" xfId="29" applyNumberFormat="1" applyFont="1" applyFill="1" applyBorder="1" applyAlignment="1">
      <alignment horizontal="center" vertical="center" textRotation="90" wrapText="1"/>
    </xf>
    <xf numFmtId="2" fontId="16" fillId="0" borderId="21" xfId="29" applyNumberFormat="1" applyFont="1" applyFill="1" applyBorder="1" applyAlignment="1">
      <alignment horizontal="center" vertical="center" textRotation="90" wrapText="1"/>
    </xf>
    <xf numFmtId="2" fontId="16" fillId="0" borderId="16" xfId="29" applyNumberFormat="1" applyFont="1" applyFill="1" applyBorder="1" applyAlignment="1">
      <alignment horizontal="center" vertical="center" wrapText="1"/>
    </xf>
    <xf numFmtId="2" fontId="16" fillId="0" borderId="16" xfId="29" applyNumberFormat="1" applyFont="1" applyFill="1" applyBorder="1" applyAlignment="1">
      <alignment horizontal="center" vertical="center" textRotation="90" wrapText="1"/>
    </xf>
    <xf numFmtId="2" fontId="16" fillId="0" borderId="17" xfId="29" applyNumberFormat="1" applyFont="1" applyFill="1" applyBorder="1" applyAlignment="1">
      <alignment horizontal="center" vertical="center" textRotation="90" wrapText="1"/>
    </xf>
    <xf numFmtId="2" fontId="16" fillId="0" borderId="19" xfId="29" applyNumberFormat="1" applyFont="1" applyFill="1" applyBorder="1" applyAlignment="1">
      <alignment horizontal="center" vertical="center" textRotation="90" wrapText="1"/>
    </xf>
    <xf numFmtId="2" fontId="16" fillId="0" borderId="22" xfId="29" applyNumberFormat="1" applyFont="1" applyFill="1" applyBorder="1" applyAlignment="1">
      <alignment horizontal="center" vertical="center" textRotation="90" wrapText="1"/>
    </xf>
    <xf numFmtId="0" fontId="16" fillId="0" borderId="13" xfId="29" applyFont="1" applyFill="1" applyBorder="1" applyAlignment="1">
      <alignment horizontal="center" vertical="center" wrapText="1"/>
    </xf>
    <xf numFmtId="0" fontId="16" fillId="0" borderId="25" xfId="29" applyFont="1" applyFill="1" applyBorder="1" applyAlignment="1">
      <alignment horizontal="center" vertical="center" wrapText="1"/>
    </xf>
    <xf numFmtId="0" fontId="16" fillId="0" borderId="14" xfId="29" applyFont="1" applyFill="1" applyBorder="1" applyAlignment="1">
      <alignment horizontal="center" vertical="center" wrapText="1"/>
    </xf>
    <xf numFmtId="1" fontId="16" fillId="0" borderId="1" xfId="29" applyNumberFormat="1" applyFont="1" applyFill="1" applyBorder="1" applyAlignment="1">
      <alignment horizontal="center" vertical="center" wrapText="1"/>
    </xf>
    <xf numFmtId="166" fontId="16" fillId="0" borderId="1" xfId="29" applyNumberFormat="1" applyFont="1" applyFill="1" applyBorder="1" applyAlignment="1">
      <alignment horizontal="center" vertical="center" wrapText="1"/>
    </xf>
    <xf numFmtId="166" fontId="16" fillId="0" borderId="21" xfId="29" applyNumberFormat="1" applyFont="1" applyFill="1" applyBorder="1" applyAlignment="1">
      <alignment horizontal="center" vertical="center" wrapText="1"/>
    </xf>
    <xf numFmtId="0" fontId="16" fillId="0" borderId="16" xfId="29" applyFont="1" applyFill="1" applyBorder="1" applyAlignment="1">
      <alignment horizontal="center" vertical="center" textRotation="90" wrapText="1"/>
    </xf>
    <xf numFmtId="0" fontId="16" fillId="0" borderId="1" xfId="29" applyFont="1" applyFill="1" applyBorder="1" applyAlignment="1">
      <alignment horizontal="center" vertical="center" textRotation="90" wrapText="1"/>
    </xf>
    <xf numFmtId="0" fontId="16" fillId="0" borderId="21" xfId="29" applyFont="1" applyFill="1" applyBorder="1" applyAlignment="1">
      <alignment horizontal="center" vertical="center" textRotation="90" wrapText="1"/>
    </xf>
    <xf numFmtId="0" fontId="16" fillId="0" borderId="26" xfId="29" applyFont="1" applyFill="1" applyBorder="1" applyAlignment="1">
      <alignment horizontal="center" vertical="center" wrapText="1"/>
    </xf>
    <xf numFmtId="0" fontId="16" fillId="0" borderId="27" xfId="29" applyFont="1" applyFill="1" applyBorder="1" applyAlignment="1">
      <alignment horizontal="center" vertical="center" wrapText="1"/>
    </xf>
    <xf numFmtId="0" fontId="16" fillId="0" borderId="28" xfId="29" applyFont="1" applyFill="1" applyBorder="1" applyAlignment="1">
      <alignment horizontal="center" vertical="center" wrapText="1"/>
    </xf>
    <xf numFmtId="0" fontId="16" fillId="0" borderId="15" xfId="29" applyFont="1" applyFill="1" applyBorder="1" applyAlignment="1">
      <alignment horizontal="center" vertical="center" wrapText="1"/>
    </xf>
    <xf numFmtId="0" fontId="16" fillId="0" borderId="18" xfId="29" applyFont="1" applyFill="1" applyBorder="1" applyAlignment="1">
      <alignment horizontal="center" vertical="center" wrapText="1"/>
    </xf>
    <xf numFmtId="0" fontId="16" fillId="0" borderId="24" xfId="29" applyFont="1" applyFill="1" applyBorder="1" applyAlignment="1">
      <alignment horizontal="center" vertical="center" wrapText="1"/>
    </xf>
    <xf numFmtId="0" fontId="16" fillId="0" borderId="16" xfId="29" applyFont="1" applyFill="1" applyBorder="1" applyAlignment="1">
      <alignment horizontal="center" vertical="center" wrapText="1"/>
    </xf>
    <xf numFmtId="0" fontId="16" fillId="0" borderId="1" xfId="29" applyFont="1" applyFill="1" applyBorder="1" applyAlignment="1">
      <alignment horizontal="center" vertical="center" wrapText="1"/>
    </xf>
    <xf numFmtId="0" fontId="16" fillId="0" borderId="21" xfId="29" applyFont="1" applyFill="1" applyBorder="1" applyAlignment="1">
      <alignment horizontal="center" vertical="center" wrapText="1"/>
    </xf>
    <xf numFmtId="49" fontId="3" fillId="0" borderId="15" xfId="23" applyNumberFormat="1" applyFont="1" applyFill="1" applyBorder="1" applyAlignment="1">
      <alignment horizontal="center" vertical="center" wrapText="1"/>
    </xf>
    <xf numFmtId="49" fontId="3" fillId="0" borderId="18" xfId="23" applyNumberFormat="1" applyFont="1" applyFill="1" applyBorder="1" applyAlignment="1">
      <alignment horizontal="center" vertical="center" wrapText="1"/>
    </xf>
    <xf numFmtId="49" fontId="3" fillId="0" borderId="24" xfId="23" applyNumberFormat="1" applyFont="1" applyFill="1" applyBorder="1" applyAlignment="1">
      <alignment horizontal="center" vertical="center" wrapText="1"/>
    </xf>
    <xf numFmtId="49" fontId="4" fillId="0" borderId="21" xfId="23" applyNumberFormat="1" applyFont="1" applyFill="1" applyBorder="1" applyAlignment="1">
      <alignment horizontal="center" vertical="center" wrapText="1"/>
    </xf>
    <xf numFmtId="0" fontId="4" fillId="0" borderId="21" xfId="23" applyFont="1" applyFill="1" applyBorder="1" applyAlignment="1">
      <alignment horizontal="center" vertical="center" wrapText="1"/>
    </xf>
    <xf numFmtId="0" fontId="4" fillId="0" borderId="21" xfId="23" applyFont="1" applyFill="1" applyBorder="1" applyAlignment="1">
      <alignment horizontal="center" vertical="center" textRotation="90" wrapText="1"/>
    </xf>
  </cellXfs>
  <cellStyles count="82">
    <cellStyle name="Currency 2" xfId="10"/>
    <cellStyle name="Normal" xfId="0" builtinId="0"/>
    <cellStyle name="Normal 10" xfId="13"/>
    <cellStyle name="Normal 10 2" xfId="7"/>
    <cellStyle name="Normal 10 3" xfId="1"/>
    <cellStyle name="Normal 10 5" xfId="14"/>
    <cellStyle name="Normal 11" xfId="15"/>
    <cellStyle name="Normal 11 2" xfId="12"/>
    <cellStyle name="Normal 11 5" xfId="16"/>
    <cellStyle name="Normal 12" xfId="17"/>
    <cellStyle name="Normal 12 5" xfId="11"/>
    <cellStyle name="Normal 13" xfId="18"/>
    <cellStyle name="Normal 13 2" xfId="8"/>
    <cellStyle name="Normal 13 2 2" xfId="71"/>
    <cellStyle name="Normal 13 3" xfId="79"/>
    <cellStyle name="Normal 13 5" xfId="19"/>
    <cellStyle name="Normal 14" xfId="20"/>
    <cellStyle name="Normal 14 5" xfId="9"/>
    <cellStyle name="Normal 15" xfId="21"/>
    <cellStyle name="Normal 15 2" xfId="23"/>
    <cellStyle name="Normal 17 5" xfId="24"/>
    <cellStyle name="Normal 19 6" xfId="25"/>
    <cellStyle name="Normal 2" xfId="26"/>
    <cellStyle name="Normal 2 2" xfId="27"/>
    <cellStyle name="Normal 2 3" xfId="28"/>
    <cellStyle name="Normal 2 4" xfId="29"/>
    <cellStyle name="Normal 2_2. Излишни БП за уточняване  от СКС преработено от стойчев" xfId="30"/>
    <cellStyle name="Normal 20" xfId="22"/>
    <cellStyle name="Normal 24" xfId="31"/>
    <cellStyle name="Normal 3" xfId="32"/>
    <cellStyle name="Normal 37 3" xfId="33"/>
    <cellStyle name="Normal 4" xfId="34"/>
    <cellStyle name="Normal 40" xfId="35"/>
    <cellStyle name="Normal 41" xfId="36"/>
    <cellStyle name="Normal 42" xfId="37"/>
    <cellStyle name="Normal 43" xfId="38"/>
    <cellStyle name="Normal 44" xfId="39"/>
    <cellStyle name="Normal 49" xfId="40"/>
    <cellStyle name="Normal 5" xfId="41"/>
    <cellStyle name="Normal 5 2" xfId="42"/>
    <cellStyle name="Normal 5 3" xfId="6"/>
    <cellStyle name="Normal 5 4" xfId="4"/>
    <cellStyle name="Normal 50" xfId="43"/>
    <cellStyle name="Normal 51" xfId="44"/>
    <cellStyle name="Normal 52" xfId="45"/>
    <cellStyle name="Normal 53" xfId="46"/>
    <cellStyle name="Normal 59" xfId="47"/>
    <cellStyle name="Normal 6" xfId="49"/>
    <cellStyle name="Normal 60" xfId="50"/>
    <cellStyle name="Normal 63" xfId="3"/>
    <cellStyle name="Normal 64" xfId="48"/>
    <cellStyle name="Normal 65" xfId="51"/>
    <cellStyle name="Normal 66" xfId="52"/>
    <cellStyle name="Normal 67" xfId="5"/>
    <cellStyle name="Normal 68" xfId="53"/>
    <cellStyle name="Normal 69" xfId="54"/>
    <cellStyle name="Normal 7" xfId="55"/>
    <cellStyle name="Normal 7 2" xfId="2"/>
    <cellStyle name="Normal 7 3" xfId="56"/>
    <cellStyle name="Normal 7 4" xfId="57"/>
    <cellStyle name="Normal 8" xfId="58"/>
    <cellStyle name="Normal 8 3" xfId="60"/>
    <cellStyle name="Normal 9" xfId="61"/>
    <cellStyle name="Normal_donesenie_5" xfId="78"/>
    <cellStyle name="Normal_Nali4nost 9K32M_38040" xfId="76"/>
    <cellStyle name="Normal_New Microsoft Excel Worksheet" xfId="77"/>
    <cellStyle name="Normal_Sheet2" xfId="80"/>
    <cellStyle name="Normal_Излипни 48960-11.02.2011 г. 2" xfId="59"/>
    <cellStyle name="Normal_Излипни 48960-11.02.2011 г._Списък на изл. БП за 2014 г - разд. I за ТР - заготовка" xfId="74"/>
    <cellStyle name="Normal_Излишни БП 2013 - 32890 ПОСЛЕДЕН" xfId="72"/>
    <cellStyle name="Normal_Излишни БП 48960- към 01,01,2010" xfId="73"/>
    <cellStyle name="Style 1" xfId="62"/>
    <cellStyle name="Нормален 2 2" xfId="63"/>
    <cellStyle name="Нормален 2 4" xfId="75"/>
    <cellStyle name="Нормален 3 3" xfId="64"/>
    <cellStyle name="Нормален 4 3" xfId="65"/>
    <cellStyle name="Нормален 4 4" xfId="66"/>
    <cellStyle name="Нормален 4 5" xfId="67"/>
    <cellStyle name="Нормален 6 2" xfId="68"/>
    <cellStyle name="Нормален 7 2" xfId="69"/>
    <cellStyle name="Нормален 9" xfId="81"/>
    <cellStyle name="Нормален_Izli6ni imustestva 12.2011" xfId="7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103</xdr:row>
      <xdr:rowOff>0</xdr:rowOff>
    </xdr:from>
    <xdr:to>
      <xdr:col>15</xdr:col>
      <xdr:colOff>76200</xdr:colOff>
      <xdr:row>106</xdr:row>
      <xdr:rowOff>104774</xdr:rowOff>
    </xdr:to>
    <xdr:sp macro="" textlink="">
      <xdr:nvSpPr>
        <xdr:cNvPr id="2" name="Text Box 454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1239500" y="25146000"/>
          <a:ext cx="76200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" name="Text Box 398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4" name="Text Box 399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5" name="Text Box 400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6" name="Text Box 401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7" name="Text Box 402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8" name="Text Box 403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9" name="Text Box 404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0" name="Text Box 405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1" name="Text Box 406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2" name="Text Box 407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3" name="Text Box 408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4" name="Text Box 409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5" name="Text Box 410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6" name="Text Box 411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7" name="Text Box 412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8" name="Text Box 413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9" name="Text Box 414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0" name="Text Box 415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1" name="Text Box 416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2" name="Text Box 417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3" name="Text Box 418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4" name="Text Box 419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5" name="Text Box 420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6" name="Text Box 421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7" name="Text Box 422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8" name="Text Box 423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9" name="Text Box 424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0" name="Text Box 425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1" name="Text Box 426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2" name="Text Box 427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3" name="Text Box 428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4" name="Text Box 429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5" name="Text Box 430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6" name="Text Box 431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7" name="Text Box 432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8" name="Text Box 433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9" name="Text Box 434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40" name="Text Box 435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41" name="Text Box 436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42" name="Text Box 437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43" name="Text Box 438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44" name="Text Box 439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45" name="Text Box 440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46" name="Text Box 441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47" name="Text Box 442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48" name="Text Box 443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49" name="Text Box 444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50" name="Text Box 445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51" name="Text Box 446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52" name="Text Box 447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53" name="Text Box 448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54" name="Text Box 449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55" name="Text Box 450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56" name="Text Box 451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57" name="Text Box 452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58" name="Text Box 453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59" name="Text Box 454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60" name="Text Box 398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61" name="Text Box 399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62" name="Text Box 400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63" name="Text Box 401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64" name="Text Box 402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65" name="Text Box 403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66" name="Text Box 404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67" name="Text Box 405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68" name="Text Box 406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69" name="Text Box 407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70" name="Text Box 408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71" name="Text Box 409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72" name="Text Box 410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73" name="Text Box 411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74" name="Text Box 412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75" name="Text Box 413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76" name="Text Box 414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77" name="Text Box 415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78" name="Text Box 416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79" name="Text Box 417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80" name="Text Box 418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81" name="Text Box 419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82" name="Text Box 420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83" name="Text Box 421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84" name="Text Box 422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85" name="Text Box 423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86" name="Text Box 424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87" name="Text Box 425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88" name="Text Box 426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89" name="Text Box 427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90" name="Text Box 428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91" name="Text Box 429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92" name="Text Box 430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93" name="Text Box 431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94" name="Text Box 432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95" name="Text Box 433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96" name="Text Box 434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97" name="Text Box 435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98" name="Text Box 436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99" name="Text Box 437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00" name="Text Box 438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01" name="Text Box 439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02" name="Text Box 440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03" name="Text Box 441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04" name="Text Box 442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05" name="Text Box 443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06" name="Text Box 444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07" name="Text Box 445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08" name="Text Box 446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09" name="Text Box 447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10" name="Text Box 448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11" name="Text Box 449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12" name="Text Box 450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13" name="Text Box 451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14" name="Text Box 452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15" name="Text Box 453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16" name="Text Box 398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17" name="Text Box 399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18" name="Text Box 400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19" name="Text Box 401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20" name="Text Box 402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21" name="Text Box 403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22" name="Text Box 404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23" name="Text Box 405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24" name="Text Box 406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25" name="Text Box 407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26" name="Text Box 408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27" name="Text Box 409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28" name="Text Box 410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29" name="Text Box 411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30" name="Text Box 412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31" name="Text Box 413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32" name="Text Box 414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33" name="Text Box 415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34" name="Text Box 416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35" name="Text Box 417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36" name="Text Box 418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37" name="Text Box 419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38" name="Text Box 420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39" name="Text Box 421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40" name="Text Box 422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41" name="Text Box 423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42" name="Text Box 424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43" name="Text Box 425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44" name="Text Box 426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45" name="Text Box 427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46" name="Text Box 428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47" name="Text Box 429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48" name="Text Box 430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49" name="Text Box 431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50" name="Text Box 432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51" name="Text Box 433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52" name="Text Box 434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53" name="Text Box 435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54" name="Text Box 436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55" name="Text Box 437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56" name="Text Box 438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57" name="Text Box 439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58" name="Text Box 440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59" name="Text Box 441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60" name="Text Box 442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61" name="Text Box 443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62" name="Text Box 444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63" name="Text Box 445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64" name="Text Box 446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65" name="Text Box 447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66" name="Text Box 448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67" name="Text Box 449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68" name="Text Box 450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69" name="Text Box 451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70" name="Text Box 452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71" name="Text Box 453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72" name="Text Box 454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73" name="Text Box 398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74" name="Text Box 399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75" name="Text Box 400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76" name="Text Box 401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77" name="Text Box 402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78" name="Text Box 403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79" name="Text Box 404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80" name="Text Box 405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81" name="Text Box 406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82" name="Text Box 407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83" name="Text Box 408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84" name="Text Box 409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85" name="Text Box 410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86" name="Text Box 411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87" name="Text Box 412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88" name="Text Box 413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89" name="Text Box 414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90" name="Text Box 415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91" name="Text Box 416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92" name="Text Box 417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93" name="Text Box 418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94" name="Text Box 419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95" name="Text Box 420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96" name="Text Box 421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97" name="Text Box 422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98" name="Text Box 423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199" name="Text Box 424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00" name="Text Box 425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01" name="Text Box 426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02" name="Text Box 427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03" name="Text Box 428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04" name="Text Box 429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05" name="Text Box 430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06" name="Text Box 431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07" name="Text Box 432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08" name="Text Box 433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09" name="Text Box 434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10" name="Text Box 435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11" name="Text Box 436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12" name="Text Box 437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13" name="Text Box 438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14" name="Text Box 439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15" name="Text Box 440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16" name="Text Box 441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17" name="Text Box 442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18" name="Text Box 443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19" name="Text Box 444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20" name="Text Box 445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21" name="Text Box 446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22" name="Text Box 447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23" name="Text Box 448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24" name="Text Box 449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25" name="Text Box 450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26" name="Text Box 451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27" name="Text Box 452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28" name="Text Box 453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29" name="Text Box 398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30" name="Text Box 399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31" name="Text Box 400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32" name="Text Box 401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33" name="Text Box 402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34" name="Text Box 403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35" name="Text Box 404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36" name="Text Box 405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37" name="Text Box 406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38" name="Text Box 407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39" name="Text Box 408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40" name="Text Box 409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41" name="Text Box 410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42" name="Text Box 411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43" name="Text Box 412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44" name="Text Box 413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45" name="Text Box 414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46" name="Text Box 415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47" name="Text Box 416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48" name="Text Box 417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49" name="Text Box 418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50" name="Text Box 419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51" name="Text Box 420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52" name="Text Box 421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53" name="Text Box 422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54" name="Text Box 423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55" name="Text Box 424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56" name="Text Box 425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57" name="Text Box 426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58" name="Text Box 427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59" name="Text Box 428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60" name="Text Box 429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61" name="Text Box 430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62" name="Text Box 431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63" name="Text Box 432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64" name="Text Box 433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65" name="Text Box 434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66" name="Text Box 435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67" name="Text Box 436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68" name="Text Box 437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69" name="Text Box 438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70" name="Text Box 439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71" name="Text Box 440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72" name="Text Box 441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73" name="Text Box 442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74" name="Text Box 443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75" name="Text Box 444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76" name="Text Box 445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77" name="Text Box 446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78" name="Text Box 447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79" name="Text Box 448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80" name="Text Box 449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81" name="Text Box 450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82" name="Text Box 451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83" name="Text Box 452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84" name="Text Box 453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85" name="Text Box 454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86" name="Text Box 398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87" name="Text Box 399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88" name="Text Box 400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89" name="Text Box 401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90" name="Text Box 402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91" name="Text Box 403">
          <a:extLst>
            <a:ext uri="{FF2B5EF4-FFF2-40B4-BE49-F238E27FC236}">
              <a16:creationId xmlns=""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92" name="Text Box 404">
          <a:extLst>
            <a:ext uri="{FF2B5EF4-FFF2-40B4-BE49-F238E27FC236}">
              <a16:creationId xmlns=""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93" name="Text Box 405">
          <a:extLst>
            <a:ext uri="{FF2B5EF4-FFF2-40B4-BE49-F238E27FC236}">
              <a16:creationId xmlns=""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94" name="Text Box 406">
          <a:extLst>
            <a:ext uri="{FF2B5EF4-FFF2-40B4-BE49-F238E27FC236}">
              <a16:creationId xmlns=""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95" name="Text Box 407">
          <a:extLst>
            <a:ext uri="{FF2B5EF4-FFF2-40B4-BE49-F238E27FC236}">
              <a16:creationId xmlns=""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96" name="Text Box 408">
          <a:extLst>
            <a:ext uri="{FF2B5EF4-FFF2-40B4-BE49-F238E27FC236}">
              <a16:creationId xmlns=""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97" name="Text Box 409">
          <a:extLst>
            <a:ext uri="{FF2B5EF4-FFF2-40B4-BE49-F238E27FC236}">
              <a16:creationId xmlns=""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98" name="Text Box 410">
          <a:extLst>
            <a:ext uri="{FF2B5EF4-FFF2-40B4-BE49-F238E27FC236}">
              <a16:creationId xmlns=""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299" name="Text Box 411">
          <a:extLst>
            <a:ext uri="{FF2B5EF4-FFF2-40B4-BE49-F238E27FC236}">
              <a16:creationId xmlns=""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00" name="Text Box 412">
          <a:extLst>
            <a:ext uri="{FF2B5EF4-FFF2-40B4-BE49-F238E27FC236}">
              <a16:creationId xmlns=""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01" name="Text Box 413">
          <a:extLst>
            <a:ext uri="{FF2B5EF4-FFF2-40B4-BE49-F238E27FC236}">
              <a16:creationId xmlns=""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02" name="Text Box 414">
          <a:extLst>
            <a:ext uri="{FF2B5EF4-FFF2-40B4-BE49-F238E27FC236}">
              <a16:creationId xmlns=""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03" name="Text Box 415">
          <a:extLst>
            <a:ext uri="{FF2B5EF4-FFF2-40B4-BE49-F238E27FC236}">
              <a16:creationId xmlns=""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04" name="Text Box 416">
          <a:extLst>
            <a:ext uri="{FF2B5EF4-FFF2-40B4-BE49-F238E27FC236}">
              <a16:creationId xmlns=""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05" name="Text Box 417">
          <a:extLst>
            <a:ext uri="{FF2B5EF4-FFF2-40B4-BE49-F238E27FC236}">
              <a16:creationId xmlns=""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06" name="Text Box 418">
          <a:extLst>
            <a:ext uri="{FF2B5EF4-FFF2-40B4-BE49-F238E27FC236}">
              <a16:creationId xmlns=""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07" name="Text Box 419">
          <a:extLst>
            <a:ext uri="{FF2B5EF4-FFF2-40B4-BE49-F238E27FC236}">
              <a16:creationId xmlns=""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08" name="Text Box 420">
          <a:extLst>
            <a:ext uri="{FF2B5EF4-FFF2-40B4-BE49-F238E27FC236}">
              <a16:creationId xmlns=""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09" name="Text Box 421">
          <a:extLst>
            <a:ext uri="{FF2B5EF4-FFF2-40B4-BE49-F238E27FC236}">
              <a16:creationId xmlns=""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10" name="Text Box 422">
          <a:extLst>
            <a:ext uri="{FF2B5EF4-FFF2-40B4-BE49-F238E27FC236}">
              <a16:creationId xmlns=""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11" name="Text Box 423">
          <a:extLst>
            <a:ext uri="{FF2B5EF4-FFF2-40B4-BE49-F238E27FC236}">
              <a16:creationId xmlns=""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12" name="Text Box 424">
          <a:extLst>
            <a:ext uri="{FF2B5EF4-FFF2-40B4-BE49-F238E27FC236}">
              <a16:creationId xmlns=""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13" name="Text Box 425">
          <a:extLst>
            <a:ext uri="{FF2B5EF4-FFF2-40B4-BE49-F238E27FC236}">
              <a16:creationId xmlns=""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14" name="Text Box 426">
          <a:extLst>
            <a:ext uri="{FF2B5EF4-FFF2-40B4-BE49-F238E27FC236}">
              <a16:creationId xmlns=""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15" name="Text Box 427">
          <a:extLst>
            <a:ext uri="{FF2B5EF4-FFF2-40B4-BE49-F238E27FC236}">
              <a16:creationId xmlns=""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16" name="Text Box 428">
          <a:extLst>
            <a:ext uri="{FF2B5EF4-FFF2-40B4-BE49-F238E27FC236}">
              <a16:creationId xmlns=""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17" name="Text Box 429">
          <a:extLst>
            <a:ext uri="{FF2B5EF4-FFF2-40B4-BE49-F238E27FC236}">
              <a16:creationId xmlns=""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18" name="Text Box 430">
          <a:extLst>
            <a:ext uri="{FF2B5EF4-FFF2-40B4-BE49-F238E27FC236}">
              <a16:creationId xmlns=""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19" name="Text Box 431">
          <a:extLst>
            <a:ext uri="{FF2B5EF4-FFF2-40B4-BE49-F238E27FC236}">
              <a16:creationId xmlns=""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20" name="Text Box 432">
          <a:extLst>
            <a:ext uri="{FF2B5EF4-FFF2-40B4-BE49-F238E27FC236}">
              <a16:creationId xmlns=""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21" name="Text Box 433">
          <a:extLst>
            <a:ext uri="{FF2B5EF4-FFF2-40B4-BE49-F238E27FC236}">
              <a16:creationId xmlns=""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22" name="Text Box 434">
          <a:extLst>
            <a:ext uri="{FF2B5EF4-FFF2-40B4-BE49-F238E27FC236}">
              <a16:creationId xmlns=""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23" name="Text Box 435">
          <a:extLst>
            <a:ext uri="{FF2B5EF4-FFF2-40B4-BE49-F238E27FC236}">
              <a16:creationId xmlns=""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24" name="Text Box 436">
          <a:extLst>
            <a:ext uri="{FF2B5EF4-FFF2-40B4-BE49-F238E27FC236}">
              <a16:creationId xmlns=""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25" name="Text Box 437">
          <a:extLst>
            <a:ext uri="{FF2B5EF4-FFF2-40B4-BE49-F238E27FC236}">
              <a16:creationId xmlns=""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26" name="Text Box 438">
          <a:extLst>
            <a:ext uri="{FF2B5EF4-FFF2-40B4-BE49-F238E27FC236}">
              <a16:creationId xmlns=""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27" name="Text Box 439">
          <a:extLst>
            <a:ext uri="{FF2B5EF4-FFF2-40B4-BE49-F238E27FC236}">
              <a16:creationId xmlns=""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28" name="Text Box 440">
          <a:extLst>
            <a:ext uri="{FF2B5EF4-FFF2-40B4-BE49-F238E27FC236}">
              <a16:creationId xmlns=""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29" name="Text Box 441">
          <a:extLst>
            <a:ext uri="{FF2B5EF4-FFF2-40B4-BE49-F238E27FC236}">
              <a16:creationId xmlns=""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30" name="Text Box 442">
          <a:extLst>
            <a:ext uri="{FF2B5EF4-FFF2-40B4-BE49-F238E27FC236}">
              <a16:creationId xmlns=""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31" name="Text Box 443">
          <a:extLst>
            <a:ext uri="{FF2B5EF4-FFF2-40B4-BE49-F238E27FC236}">
              <a16:creationId xmlns=""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32" name="Text Box 444">
          <a:extLst>
            <a:ext uri="{FF2B5EF4-FFF2-40B4-BE49-F238E27FC236}">
              <a16:creationId xmlns=""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33" name="Text Box 445">
          <a:extLst>
            <a:ext uri="{FF2B5EF4-FFF2-40B4-BE49-F238E27FC236}">
              <a16:creationId xmlns=""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34" name="Text Box 446">
          <a:extLst>
            <a:ext uri="{FF2B5EF4-FFF2-40B4-BE49-F238E27FC236}">
              <a16:creationId xmlns=""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35" name="Text Box 447">
          <a:extLst>
            <a:ext uri="{FF2B5EF4-FFF2-40B4-BE49-F238E27FC236}">
              <a16:creationId xmlns=""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36" name="Text Box 448">
          <a:extLst>
            <a:ext uri="{FF2B5EF4-FFF2-40B4-BE49-F238E27FC236}">
              <a16:creationId xmlns=""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37" name="Text Box 449">
          <a:extLst>
            <a:ext uri="{FF2B5EF4-FFF2-40B4-BE49-F238E27FC236}">
              <a16:creationId xmlns=""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38" name="Text Box 450">
          <a:extLst>
            <a:ext uri="{FF2B5EF4-FFF2-40B4-BE49-F238E27FC236}">
              <a16:creationId xmlns=""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39" name="Text Box 451">
          <a:extLst>
            <a:ext uri="{FF2B5EF4-FFF2-40B4-BE49-F238E27FC236}">
              <a16:creationId xmlns=""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40" name="Text Box 452">
          <a:extLst>
            <a:ext uri="{FF2B5EF4-FFF2-40B4-BE49-F238E27FC236}">
              <a16:creationId xmlns=""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76200</xdr:colOff>
      <xdr:row>106</xdr:row>
      <xdr:rowOff>152401</xdr:rowOff>
    </xdr:to>
    <xdr:sp macro="" textlink="">
      <xdr:nvSpPr>
        <xdr:cNvPr id="341" name="Text Box 453">
          <a:extLst>
            <a:ext uri="{FF2B5EF4-FFF2-40B4-BE49-F238E27FC236}">
              <a16:creationId xmlns=""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15220950" y="25146000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76200</xdr:colOff>
      <xdr:row>106</xdr:row>
      <xdr:rowOff>104774</xdr:rowOff>
    </xdr:to>
    <xdr:sp macro="" textlink="">
      <xdr:nvSpPr>
        <xdr:cNvPr id="342" name="Text Box 454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1239500" y="25146000"/>
          <a:ext cx="76200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76200</xdr:colOff>
      <xdr:row>106</xdr:row>
      <xdr:rowOff>104774</xdr:rowOff>
    </xdr:to>
    <xdr:sp macro="" textlink="">
      <xdr:nvSpPr>
        <xdr:cNvPr id="343" name="Text Box 454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1239500" y="25146000"/>
          <a:ext cx="76200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76200</xdr:colOff>
      <xdr:row>106</xdr:row>
      <xdr:rowOff>104774</xdr:rowOff>
    </xdr:to>
    <xdr:sp macro="" textlink="">
      <xdr:nvSpPr>
        <xdr:cNvPr id="344" name="Text Box 454">
          <a:extLst>
            <a:ext uri="{FF2B5EF4-FFF2-40B4-BE49-F238E27FC236}">
              <a16:creationId xmlns=""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11239500" y="25146000"/>
          <a:ext cx="76200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76200</xdr:colOff>
      <xdr:row>106</xdr:row>
      <xdr:rowOff>104774</xdr:rowOff>
    </xdr:to>
    <xdr:sp macro="" textlink="">
      <xdr:nvSpPr>
        <xdr:cNvPr id="345" name="Text Box 454">
          <a:extLst>
            <a:ext uri="{FF2B5EF4-FFF2-40B4-BE49-F238E27FC236}">
              <a16:creationId xmlns=""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11239500" y="25146000"/>
          <a:ext cx="76200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28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4" name="Text Box 410"/>
        <xdr:cNvSpPr txBox="1">
          <a:spLocks noChangeArrowheads="1"/>
        </xdr:cNvSpPr>
      </xdr:nvSpPr>
      <xdr:spPr bwMode="auto">
        <a:xfrm>
          <a:off x="723900" y="9677400"/>
          <a:ext cx="1143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28</xdr:row>
      <xdr:rowOff>0</xdr:rowOff>
    </xdr:from>
    <xdr:to>
      <xdr:col>1</xdr:col>
      <xdr:colOff>457200</xdr:colOff>
      <xdr:row>30</xdr:row>
      <xdr:rowOff>76200</xdr:rowOff>
    </xdr:to>
    <xdr:sp macro="" textlink="">
      <xdr:nvSpPr>
        <xdr:cNvPr id="5" name="Text Box 410"/>
        <xdr:cNvSpPr txBox="1">
          <a:spLocks noChangeArrowheads="1"/>
        </xdr:cNvSpPr>
      </xdr:nvSpPr>
      <xdr:spPr bwMode="auto">
        <a:xfrm>
          <a:off x="723900" y="9677400"/>
          <a:ext cx="114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" name="Text Box 3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" name="Text Box 3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" name="Text Box 3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" name="Text Box 3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6" name="Text Box 3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7" name="Text Box 3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8" name="Text Box 3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9" name="Text Box 3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0" name="Text Box 3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1" name="Text Box 4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2" name="Text Box 4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3" name="Text Box 4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4" name="Text Box 4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5" name="Text Box 4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6" name="Text Box 4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7" name="Text Box 4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8" name="Text Box 4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9" name="Text Box 4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0" name="Text Box 4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1" name="Text Box 5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2" name="Text Box 5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3" name="Text Box 5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4" name="Text Box 5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5" name="Text Box 5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6" name="Text Box 5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7" name="Text Box 5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8" name="Text Box 5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9" name="Text Box 5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0" name="Text Box 5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1" name="Text Box 6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3" name="Text Box 6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4" name="Text Box 6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5" name="Text Box 6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6" name="Text Box 6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7" name="Text Box 6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8" name="Text Box 6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9" name="Text Box 6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0" name="Text Box 6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1" name="Text Box 7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2" name="Text Box 7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3" name="Text Box 7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4" name="Text Box 7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5" name="Text Box 7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6" name="Text Box 7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7" name="Text Box 7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8" name="Text Box 7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9" name="Text Box 7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0" name="Text Box 7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1" name="Text Box 8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2" name="Text Box 8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3" name="Text Box 8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4" name="Text Box 8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5" name="Text Box 8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6" name="Text Box 8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7" name="Text Box 8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8" name="Text Box 8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9" name="Text Box 8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60" name="Text Box 8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61" name="Text Box 9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62" name="Text Box 9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63" name="Text Box 9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64" name="Text Box 9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65" name="Text Box 9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66" name="Text Box 9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67" name="Text Box 9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68" name="Text Box 9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69" name="Text Box 9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70" name="Text Box 9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71" name="Text Box 10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72" name="Text Box 10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73" name="Text Box 10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74" name="Text Box 10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75" name="Text Box 10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76" name="Text Box 10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77" name="Text Box 10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78" name="Text Box 10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79" name="Text Box 10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80" name="Text Box 10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81" name="Text Box 11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82" name="Text Box 11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83" name="Text Box 11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84" name="Text Box 11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85" name="Text Box 11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86" name="Text Box 11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87" name="Text Box 11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88" name="Text Box 11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89" name="Text Box 11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90" name="Text Box 11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91" name="Text Box 12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92" name="Text Box 12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93" name="Text Box 12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94" name="Text Box 12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95" name="Text Box 12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96" name="Text Box 12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97" name="Text Box 12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98" name="Text Box 12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99" name="Text Box 12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00" name="Text Box 12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01" name="Text Box 13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02" name="Text Box 13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03" name="Text Box 13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04" name="Text Box 13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05" name="Text Box 13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06" name="Text Box 13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07" name="Text Box 13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08" name="Text Box 13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09" name="Text Box 13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10" name="Text Box 13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11" name="Text Box 14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12" name="Text Box 14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13" name="Text Box 14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14" name="Text Box 14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15" name="Text Box 14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16" name="Text Box 14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17" name="Text Box 14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18" name="Text Box 14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19" name="Text Box 14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20" name="Text Box 14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21" name="Text Box 15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22" name="Text Box 15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23" name="Text Box 15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24" name="Text Box 15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25" name="Text Box 15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26" name="Text Box 15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27" name="Text Box 15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28" name="Text Box 15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29" name="Text Box 15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30" name="Text Box 15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31" name="Text Box 16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32" name="Text Box 16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39" name="Text Box 16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40" name="Text Box 16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41" name="Text Box 17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42" name="Text Box 17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43" name="Text Box 17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44" name="Text Box 17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45" name="Text Box 17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46" name="Text Box 17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47" name="Text Box 17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48" name="Text Box 17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49" name="Text Box 17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50" name="Text Box 17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51" name="Text Box 18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52" name="Text Box 18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53" name="Text Box 18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54" name="Text Box 18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55" name="Text Box 18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56" name="Text Box 18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57" name="Text Box 18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58" name="Text Box 18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59" name="Text Box 18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60" name="Text Box 18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61" name="Text Box 19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62" name="Text Box 19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63" name="Text Box 19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64" name="Text Box 19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65" name="Text Box 19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66" name="Text Box 19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67" name="Text Box 19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68" name="Text Box 19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69" name="Text Box 19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70" name="Text Box 19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71" name="Text Box 20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72" name="Text Box 20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73" name="Text Box 20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74" name="Text Box 20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75" name="Text Box 20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76" name="Text Box 20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77" name="Text Box 20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78" name="Text Box 20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79" name="Text Box 20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80" name="Text Box 20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81" name="Text Box 21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82" name="Text Box 21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83" name="Text Box 21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84" name="Text Box 21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85" name="Text Box 21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86" name="Text Box 21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87" name="Text Box 21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88" name="Text Box 21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89" name="Text Box 21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90" name="Text Box 21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91" name="Text Box 22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92" name="Text Box 22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93" name="Text Box 22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94" name="Text Box 22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95" name="Text Box 22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96" name="Text Box 22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97" name="Text Box 22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98" name="Text Box 22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199" name="Text Box 22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00" name="Text Box 22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01" name="Text Box 23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02" name="Text Box 23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03" name="Text Box 23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04" name="Text Box 23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05" name="Text Box 23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06" name="Text Box 23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07" name="Text Box 23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08" name="Text Box 23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09" name="Text Box 23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10" name="Text Box 23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11" name="Text Box 24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12" name="Text Box 24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13" name="Text Box 24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14" name="Text Box 24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15" name="Text Box 24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16" name="Text Box 24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17" name="Text Box 24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18" name="Text Box 24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19" name="Text Box 24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20" name="Text Box 24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21" name="Text Box 25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22" name="Text Box 25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23" name="Text Box 25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24" name="Text Box 25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25" name="Text Box 25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26" name="Text Box 25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27" name="Text Box 25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28" name="Text Box 25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29" name="Text Box 25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30" name="Text Box 25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31" name="Text Box 26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32" name="Text Box 26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33" name="Text Box 26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34" name="Text Box 26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35" name="Text Box 26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36" name="Text Box 26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37" name="Text Box 26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38" name="Text Box 26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39" name="Text Box 26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40" name="Text Box 26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41" name="Text Box 27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42" name="Text Box 27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43" name="Text Box 27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44" name="Text Box 27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45" name="Text Box 27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46" name="Text Box 27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47" name="Text Box 27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48" name="Text Box 27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49" name="Text Box 27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50" name="Text Box 27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51" name="Text Box 28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52" name="Text Box 28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53" name="Text Box 28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54" name="Text Box 28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55" name="Text Box 28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56" name="Text Box 28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57" name="Text Box 28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58" name="Text Box 28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59" name="Text Box 28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60" name="Text Box 28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61" name="Text Box 29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62" name="Text Box 29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63" name="Text Box 29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64" name="Text Box 29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65" name="Text Box 29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66" name="Text Box 29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67" name="Text Box 29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68" name="Text Box 29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69" name="Text Box 29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70" name="Text Box 29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71" name="Text Box 30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72" name="Text Box 30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73" name="Text Box 30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74" name="Text Box 30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75" name="Text Box 30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76" name="Text Box 30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77" name="Text Box 30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78" name="Text Box 30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79" name="Text Box 30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80" name="Text Box 30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81" name="Text Box 31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82" name="Text Box 31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83" name="Text Box 31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84" name="Text Box 31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85" name="Text Box 31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86" name="Text Box 31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87" name="Text Box 31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88" name="Text Box 31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89" name="Text Box 31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90" name="Text Box 31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91" name="Text Box 32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92" name="Text Box 32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93" name="Text Box 32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94" name="Text Box 32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95" name="Text Box 32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96" name="Text Box 32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97" name="Text Box 32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98" name="Text Box 32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299" name="Text Box 32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00" name="Text Box 32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01" name="Text Box 33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02" name="Text Box 33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03" name="Text Box 33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04" name="Text Box 33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05" name="Text Box 33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06" name="Text Box 33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07" name="Text Box 33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08" name="Text Box 33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09" name="Text Box 33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10" name="Text Box 33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11" name="Text Box 34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12" name="Text Box 34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13" name="Text Box 34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14" name="Text Box 34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15" name="Text Box 34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16" name="Text Box 34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17" name="Text Box 34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18" name="Text Box 34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19" name="Text Box 34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20" name="Text Box 34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21" name="Text Box 35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22" name="Text Box 35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23" name="Text Box 35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24" name="Text Box 35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25" name="Text Box 35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26" name="Text Box 35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27" name="Text Box 35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28" name="Text Box 35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29" name="Text Box 35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30" name="Text Box 35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31" name="Text Box 36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32" name="Text Box 36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33" name="Text Box 36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34" name="Text Box 36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35" name="Text Box 36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36" name="Text Box 36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37" name="Text Box 36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38" name="Text Box 36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39" name="Text Box 36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40" name="Text Box 36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41" name="Text Box 37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42" name="Text Box 37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43" name="Text Box 37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44" name="Text Box 37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45" name="Text Box 37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46" name="Text Box 37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47" name="Text Box 37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48" name="Text Box 37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49" name="Text Box 37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50" name="Text Box 37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51" name="Text Box 38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52" name="Text Box 38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53" name="Text Box 38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54" name="Text Box 38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55" name="Text Box 38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56" name="Text Box 38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57" name="Text Box 38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58" name="Text Box 38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59" name="Text Box 38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60" name="Text Box 38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61" name="Text Box 39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62" name="Text Box 39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63" name="Text Box 39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64" name="Text Box 39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65" name="Text Box 39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66" name="Text Box 39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67" name="Text Box 39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68" name="Text Box 39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69" name="Text Box 39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70" name="Text Box 39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71" name="Text Box 40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72" name="Text Box 40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73" name="Text Box 40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74" name="Text Box 40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75" name="Text Box 40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76" name="Text Box 40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77" name="Text Box 40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78" name="Text Box 40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79" name="Text Box 40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80" name="Text Box 40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81" name="Text Box 41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82" name="Text Box 41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83" name="Text Box 41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84" name="Text Box 41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85" name="Text Box 41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86" name="Text Box 41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87" name="Text Box 41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88" name="Text Box 41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89" name="Text Box 41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90" name="Text Box 41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91" name="Text Box 42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92" name="Text Box 42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93" name="Text Box 42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94" name="Text Box 42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95" name="Text Box 42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96" name="Text Box 42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97" name="Text Box 42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98" name="Text Box 42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399" name="Text Box 42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00" name="Text Box 42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01" name="Text Box 43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02" name="Text Box 43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03" name="Text Box 43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04" name="Text Box 43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05" name="Text Box 43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06" name="Text Box 43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07" name="Text Box 43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08" name="Text Box 43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09" name="Text Box 43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10" name="Text Box 43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11" name="Text Box 44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12" name="Text Box 44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13" name="Text Box 44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14" name="Text Box 44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15" name="Text Box 44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16" name="Text Box 44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17" name="Text Box 44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18" name="Text Box 44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19" name="Text Box 44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20" name="Text Box 44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21" name="Text Box 45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22" name="Text Box 45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23" name="Text Box 45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24" name="Text Box 45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25" name="Text Box 45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26" name="Text Box 45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27" name="Text Box 45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28" name="Text Box 45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29" name="Text Box 45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30" name="Text Box 45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31" name="Text Box 46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32" name="Text Box 46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33" name="Text Box 46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34" name="Text Box 46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35" name="Text Box 46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36" name="Text Box 46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37" name="Text Box 46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38" name="Text Box 46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39" name="Text Box 46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40" name="Text Box 46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41" name="Text Box 47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42" name="Text Box 47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43" name="Text Box 47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44" name="Text Box 47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45" name="Text Box 47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46" name="Text Box 47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47" name="Text Box 47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48" name="Text Box 47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49" name="Text Box 47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50" name="Text Box 47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51" name="Text Box 48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52" name="Text Box 48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53" name="Text Box 48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54" name="Text Box 48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55" name="Text Box 48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56" name="Text Box 48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57" name="Text Box 48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58" name="Text Box 48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59" name="Text Box 48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60" name="Text Box 48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61" name="Text Box 49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62" name="Text Box 49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63" name="Text Box 49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64" name="Text Box 49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65" name="Text Box 49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66" name="Text Box 49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67" name="Text Box 49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68" name="Text Box 49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69" name="Text Box 49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70" name="Text Box 49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71" name="Text Box 50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72" name="Text Box 50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73" name="Text Box 50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74" name="Text Box 50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75" name="Text Box 50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76" name="Text Box 50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77" name="Text Box 50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78" name="Text Box 50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79" name="Text Box 50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80" name="Text Box 50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81" name="Text Box 51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82" name="Text Box 51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83" name="Text Box 51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84" name="Text Box 51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85" name="Text Box 51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86" name="Text Box 51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87" name="Text Box 51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88" name="Text Box 51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89" name="Text Box 51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90" name="Text Box 51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91" name="Text Box 52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92" name="Text Box 52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93" name="Text Box 52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94" name="Text Box 52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95" name="Text Box 52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96" name="Text Box 52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97" name="Text Box 52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98" name="Text Box 52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499" name="Text Box 52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00" name="Text Box 52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01" name="Text Box 53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02" name="Text Box 53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03" name="Text Box 53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04" name="Text Box 53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05" name="Text Box 53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06" name="Text Box 53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07" name="Text Box 53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08" name="Text Box 53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09" name="Text Box 53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10" name="Text Box 53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11" name="Text Box 54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12" name="Text Box 54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13" name="Text Box 54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14" name="Text Box 54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15" name="Text Box 54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16" name="Text Box 54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17" name="Text Box 54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18" name="Text Box 54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19" name="Text Box 54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20" name="Text Box 54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21" name="Text Box 55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22" name="Text Box 55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23" name="Text Box 55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24" name="Text Box 55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25" name="Text Box 55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26" name="Text Box 55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27" name="Text Box 55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28" name="Text Box 55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29" name="Text Box 55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30" name="Text Box 55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31" name="Text Box 56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32" name="Text Box 56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33" name="Text Box 56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34" name="Text Box 56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35" name="Text Box 56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36" name="Text Box 56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37" name="Text Box 56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38" name="Text Box 56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39" name="Text Box 56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40" name="Text Box 56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41" name="Text Box 57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42" name="Text Box 57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43" name="Text Box 57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44" name="Text Box 57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45" name="Text Box 57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46" name="Text Box 57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47" name="Text Box 57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48" name="Text Box 57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49" name="Text Box 57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50" name="Text Box 57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51" name="Text Box 58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52" name="Text Box 58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53" name="Text Box 58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54" name="Text Box 58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55" name="Text Box 58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56" name="Text Box 58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57" name="Text Box 58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58" name="Text Box 58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59" name="Text Box 58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60" name="Text Box 58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61" name="Text Box 59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62" name="Text Box 59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63" name="Text Box 59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64" name="Text Box 59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65" name="Text Box 59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66" name="Text Box 59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67" name="Text Box 596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68" name="Text Box 597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69" name="Text Box 598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70" name="Text Box 599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71" name="Text Box 600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72" name="Text Box 601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73" name="Text Box 602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74" name="Text Box 603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75" name="Text Box 604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38100</xdr:rowOff>
    </xdr:to>
    <xdr:sp macro="" textlink="">
      <xdr:nvSpPr>
        <xdr:cNvPr id="576" name="Text Box 605"/>
        <xdr:cNvSpPr txBox="1">
          <a:spLocks noChangeArrowheads="1"/>
        </xdr:cNvSpPr>
      </xdr:nvSpPr>
      <xdr:spPr>
        <a:xfrm>
          <a:off x="10591800" y="179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99060</xdr:colOff>
      <xdr:row>22</xdr:row>
      <xdr:rowOff>236220</xdr:rowOff>
    </xdr:to>
    <xdr:sp macro="" textlink="">
      <xdr:nvSpPr>
        <xdr:cNvPr id="577" name="Text Box 570"/>
        <xdr:cNvSpPr txBox="1">
          <a:spLocks noChangeArrowheads="1"/>
        </xdr:cNvSpPr>
      </xdr:nvSpPr>
      <xdr:spPr>
        <a:xfrm>
          <a:off x="10058400" y="1290637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99060</xdr:colOff>
      <xdr:row>22</xdr:row>
      <xdr:rowOff>236220</xdr:rowOff>
    </xdr:to>
    <xdr:sp macro="" textlink="">
      <xdr:nvSpPr>
        <xdr:cNvPr id="578" name="Text Box 571"/>
        <xdr:cNvSpPr txBox="1">
          <a:spLocks noChangeArrowheads="1"/>
        </xdr:cNvSpPr>
      </xdr:nvSpPr>
      <xdr:spPr>
        <a:xfrm>
          <a:off x="10058400" y="1290637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99060</xdr:colOff>
      <xdr:row>22</xdr:row>
      <xdr:rowOff>236220</xdr:rowOff>
    </xdr:to>
    <xdr:sp macro="" textlink="">
      <xdr:nvSpPr>
        <xdr:cNvPr id="579" name="Text Box 572"/>
        <xdr:cNvSpPr txBox="1">
          <a:spLocks noChangeArrowheads="1"/>
        </xdr:cNvSpPr>
      </xdr:nvSpPr>
      <xdr:spPr>
        <a:xfrm>
          <a:off x="10058400" y="1290637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10</xdr:row>
      <xdr:rowOff>0</xdr:rowOff>
    </xdr:from>
    <xdr:to>
      <xdr:col>2</xdr:col>
      <xdr:colOff>733425</xdr:colOff>
      <xdr:row>29</xdr:row>
      <xdr:rowOff>102720</xdr:rowOff>
    </xdr:to>
    <xdr:sp macro="" textlink="">
      <xdr:nvSpPr>
        <xdr:cNvPr id="2" name="Text Box 410"/>
        <xdr:cNvSpPr txBox="1">
          <a:spLocks noChangeArrowheads="1"/>
        </xdr:cNvSpPr>
      </xdr:nvSpPr>
      <xdr:spPr bwMode="auto">
        <a:xfrm>
          <a:off x="2114550" y="4381500"/>
          <a:ext cx="104775" cy="463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10</xdr:row>
      <xdr:rowOff>0</xdr:rowOff>
    </xdr:from>
    <xdr:to>
      <xdr:col>1</xdr:col>
      <xdr:colOff>457200</xdr:colOff>
      <xdr:row>17</xdr:row>
      <xdr:rowOff>193488</xdr:rowOff>
    </xdr:to>
    <xdr:sp macro="" textlink="">
      <xdr:nvSpPr>
        <xdr:cNvPr id="3" name="Text Box 410"/>
        <xdr:cNvSpPr txBox="1">
          <a:spLocks noChangeArrowheads="1"/>
        </xdr:cNvSpPr>
      </xdr:nvSpPr>
      <xdr:spPr bwMode="auto">
        <a:xfrm>
          <a:off x="771525" y="4381500"/>
          <a:ext cx="114300" cy="1869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10</xdr:row>
      <xdr:rowOff>0</xdr:rowOff>
    </xdr:from>
    <xdr:to>
      <xdr:col>1</xdr:col>
      <xdr:colOff>457200</xdr:colOff>
      <xdr:row>11</xdr:row>
      <xdr:rowOff>233269</xdr:rowOff>
    </xdr:to>
    <xdr:sp macro="" textlink="">
      <xdr:nvSpPr>
        <xdr:cNvPr id="4" name="Text Box 410"/>
        <xdr:cNvSpPr txBox="1">
          <a:spLocks noChangeArrowheads="1"/>
        </xdr:cNvSpPr>
      </xdr:nvSpPr>
      <xdr:spPr bwMode="auto">
        <a:xfrm>
          <a:off x="771525" y="4381500"/>
          <a:ext cx="114300" cy="480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10</xdr:row>
      <xdr:rowOff>0</xdr:rowOff>
    </xdr:from>
    <xdr:to>
      <xdr:col>1</xdr:col>
      <xdr:colOff>457200</xdr:colOff>
      <xdr:row>18</xdr:row>
      <xdr:rowOff>131296</xdr:rowOff>
    </xdr:to>
    <xdr:sp macro="" textlink="">
      <xdr:nvSpPr>
        <xdr:cNvPr id="5" name="Text Box 410"/>
        <xdr:cNvSpPr txBox="1">
          <a:spLocks noChangeArrowheads="1"/>
        </xdr:cNvSpPr>
      </xdr:nvSpPr>
      <xdr:spPr bwMode="auto">
        <a:xfrm>
          <a:off x="771525" y="4381500"/>
          <a:ext cx="114300" cy="20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10</xdr:row>
      <xdr:rowOff>0</xdr:rowOff>
    </xdr:from>
    <xdr:to>
      <xdr:col>1</xdr:col>
      <xdr:colOff>457200</xdr:colOff>
      <xdr:row>11</xdr:row>
      <xdr:rowOff>219261</xdr:rowOff>
    </xdr:to>
    <xdr:sp macro="" textlink="">
      <xdr:nvSpPr>
        <xdr:cNvPr id="6" name="Text Box 410"/>
        <xdr:cNvSpPr txBox="1">
          <a:spLocks noChangeArrowheads="1"/>
        </xdr:cNvSpPr>
      </xdr:nvSpPr>
      <xdr:spPr bwMode="auto">
        <a:xfrm>
          <a:off x="771525" y="4381500"/>
          <a:ext cx="114300" cy="46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457200</xdr:colOff>
      <xdr:row>16</xdr:row>
      <xdr:rowOff>75079</xdr:rowOff>
    </xdr:to>
    <xdr:sp macro="" textlink="">
      <xdr:nvSpPr>
        <xdr:cNvPr id="7" name="Text Box 410"/>
        <xdr:cNvSpPr txBox="1">
          <a:spLocks noChangeArrowheads="1"/>
        </xdr:cNvSpPr>
      </xdr:nvSpPr>
      <xdr:spPr bwMode="auto">
        <a:xfrm>
          <a:off x="771525" y="2981325"/>
          <a:ext cx="114300" cy="2113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457200</xdr:colOff>
      <xdr:row>9</xdr:row>
      <xdr:rowOff>76200</xdr:rowOff>
    </xdr:to>
    <xdr:sp macro="" textlink="">
      <xdr:nvSpPr>
        <xdr:cNvPr id="8" name="Text Box 410"/>
        <xdr:cNvSpPr txBox="1">
          <a:spLocks noChangeArrowheads="1"/>
        </xdr:cNvSpPr>
      </xdr:nvSpPr>
      <xdr:spPr bwMode="auto">
        <a:xfrm>
          <a:off x="771525" y="2981325"/>
          <a:ext cx="114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6" name="Text Box 2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8" name="Text Box 3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9" name="Text Box 3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8" name="Text Box 4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9" name="Text Box 4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58" name="Text Box 58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59" name="Text Box 59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68" name="Text Box 6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69" name="Text Box 6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78" name="Text Box 7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79" name="Text Box 7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88" name="Text Box 8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89" name="Text Box 8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98" name="Text Box 9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99" name="Text Box 9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08" name="Text Box 10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09" name="Text Box 10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13" name="Text Box 11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14" name="Text Box 11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15" name="Text Box 11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16" name="Text Box 11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17" name="Text Box 11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18" name="Text Box 11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19" name="Text Box 11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20" name="Text Box 12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21" name="Text Box 12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22" name="Text Box 12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23" name="Text Box 12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24" name="Text Box 12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25" name="Text Box 12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26" name="Text Box 12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27" name="Text Box 12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28" name="Text Box 12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29" name="Text Box 12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30" name="Text Box 13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31" name="Text Box 13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32" name="Text Box 13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33" name="Text Box 13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34" name="Text Box 13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35" name="Text Box 13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36" name="Text Box 13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37" name="Text Box 13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38" name="Text Box 13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39" name="Text Box 13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40" name="Text Box 14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41" name="Text Box 14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42" name="Text Box 14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43" name="Text Box 14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44" name="Text Box 14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45" name="Text Box 14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46" name="Text Box 14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47" name="Text Box 14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49" name="Text Box 14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50" name="Text Box 15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51" name="Text Box 15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52" name="Text Box 15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53" name="Text Box 15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54" name="Text Box 15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55" name="Text Box 15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56" name="Text Box 15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57" name="Text Box 15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58" name="Text Box 15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59" name="Text Box 15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60" name="Text Box 16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61" name="Text Box 16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62" name="Text Box 16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63" name="Text Box 16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64" name="Text Box 16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65" name="Text Box 16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66" name="Text Box 16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67" name="Text Box 16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68" name="Text Box 16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69" name="Text Box 16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70" name="Text Box 17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71" name="Text Box 17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72" name="Text Box 17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73" name="Text Box 17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74" name="Text Box 17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75" name="Text Box 17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76" name="Text Box 17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77" name="Text Box 17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78" name="Text Box 17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79" name="Text Box 17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80" name="Text Box 18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81" name="Text Box 18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82" name="Text Box 18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83" name="Text Box 18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84" name="Text Box 18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85" name="Text Box 18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86" name="Text Box 18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87" name="Text Box 18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88" name="Text Box 18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89" name="Text Box 18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90" name="Text Box 19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91" name="Text Box 19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92" name="Text Box 19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93" name="Text Box 19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94" name="Text Box 19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95" name="Text Box 19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96" name="Text Box 19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97" name="Text Box 19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98" name="Text Box 19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199" name="Text Box 19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00" name="Text Box 20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01" name="Text Box 20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02" name="Text Box 20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03" name="Text Box 20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04" name="Text Box 20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05" name="Text Box 20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06" name="Text Box 20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07" name="Text Box 20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08" name="Text Box 20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09" name="Text Box 20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10" name="Text Box 21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11" name="Text Box 21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12" name="Text Box 21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13" name="Text Box 21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14" name="Text Box 21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15" name="Text Box 21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16" name="Text Box 21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17" name="Text Box 21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18" name="Text Box 21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19" name="Text Box 21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20" name="Text Box 22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21" name="Text Box 22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22" name="Text Box 22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23" name="Text Box 22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24" name="Text Box 22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25" name="Text Box 22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26" name="Text Box 22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28" name="Text Box 22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29" name="Text Box 22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30" name="Text Box 23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31" name="Text Box 23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32" name="Text Box 23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33" name="Text Box 23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34" name="Text Box 23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35" name="Text Box 23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36" name="Text Box 23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37" name="Text Box 23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38" name="Text Box 23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39" name="Text Box 23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40" name="Text Box 24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41" name="Text Box 24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42" name="Text Box 24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43" name="Text Box 24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44" name="Text Box 24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45" name="Text Box 24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46" name="Text Box 24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47" name="Text Box 24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48" name="Text Box 24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49" name="Text Box 24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50" name="Text Box 25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51" name="Text Box 25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52" name="Text Box 25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53" name="Text Box 25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54" name="Text Box 25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55" name="Text Box 25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56" name="Text Box 25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57" name="Text Box 25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58" name="Text Box 25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59" name="Text Box 25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60" name="Text Box 26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61" name="Text Box 26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62" name="Text Box 26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63" name="Text Box 26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64" name="Text Box 26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65" name="Text Box 26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66" name="Text Box 26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67" name="Text Box 26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68" name="Text Box 26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69" name="Text Box 26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70" name="Text Box 27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71" name="Text Box 27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72" name="Text Box 27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73" name="Text Box 27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74" name="Text Box 27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75" name="Text Box 27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76" name="Text Box 27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77" name="Text Box 27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78" name="Text Box 27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79" name="Text Box 27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80" name="Text Box 28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81" name="Text Box 28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82" name="Text Box 28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83" name="Text Box 28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84" name="Text Box 28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85" name="Text Box 28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86" name="Text Box 28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87" name="Text Box 28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88" name="Text Box 28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89" name="Text Box 28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90" name="Text Box 29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91" name="Text Box 29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92" name="Text Box 29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93" name="Text Box 29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94" name="Text Box 29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95" name="Text Box 29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96" name="Text Box 29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97" name="Text Box 29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98" name="Text Box 29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299" name="Text Box 29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00" name="Text Box 30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01" name="Text Box 30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02" name="Text Box 30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03" name="Text Box 30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04" name="Text Box 30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05" name="Text Box 30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06" name="Text Box 30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07" name="Text Box 30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08" name="Text Box 30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09" name="Text Box 30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10" name="Text Box 31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11" name="Text Box 31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12" name="Text Box 31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13" name="Text Box 31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14" name="Text Box 31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15" name="Text Box 31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16" name="Text Box 31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17" name="Text Box 31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18" name="Text Box 31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19" name="Text Box 31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20" name="Text Box 32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21" name="Text Box 32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22" name="Text Box 32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23" name="Text Box 32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24" name="Text Box 32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25" name="Text Box 32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26" name="Text Box 32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27" name="Text Box 32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28" name="Text Box 32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29" name="Text Box 32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30" name="Text Box 33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31" name="Text Box 33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32" name="Text Box 33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33" name="Text Box 33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34" name="Text Box 33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35" name="Text Box 33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36" name="Text Box 33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37" name="Text Box 33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38" name="Text Box 33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39" name="Text Box 33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40" name="Text Box 34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41" name="Text Box 34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42" name="Text Box 34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43" name="Text Box 34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44" name="Text Box 34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45" name="Text Box 34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46" name="Text Box 34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47" name="Text Box 34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48" name="Text Box 34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49" name="Text Box 34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50" name="Text Box 35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51" name="Text Box 35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52" name="Text Box 35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53" name="Text Box 35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54" name="Text Box 35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55" name="Text Box 35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56" name="Text Box 35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57" name="Text Box 35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58" name="Text Box 35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59" name="Text Box 35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60" name="Text Box 36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61" name="Text Box 36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62" name="Text Box 36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63" name="Text Box 36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64" name="Text Box 36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65" name="Text Box 36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66" name="Text Box 36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67" name="Text Box 36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68" name="Text Box 36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69" name="Text Box 36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70" name="Text Box 37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71" name="Text Box 37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72" name="Text Box 37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73" name="Text Box 37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74" name="Text Box 37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75" name="Text Box 37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76" name="Text Box 37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77" name="Text Box 37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78" name="Text Box 37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79" name="Text Box 37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80" name="Text Box 38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81" name="Text Box 38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82" name="Text Box 38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83" name="Text Box 38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84" name="Text Box 38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85" name="Text Box 38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86" name="Text Box 38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87" name="Text Box 38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88" name="Text Box 38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89" name="Text Box 38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90" name="Text Box 39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91" name="Text Box 39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92" name="Text Box 39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93" name="Text Box 39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94" name="Text Box 39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95" name="Text Box 39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96" name="Text Box 39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97" name="Text Box 39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98" name="Text Box 39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399" name="Text Box 39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00" name="Text Box 40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01" name="Text Box 40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02" name="Text Box 40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03" name="Text Box 40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04" name="Text Box 40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05" name="Text Box 40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06" name="Text Box 40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07" name="Text Box 40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08" name="Text Box 40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09" name="Text Box 40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10" name="Text Box 41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11" name="Text Box 41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12" name="Text Box 41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13" name="Text Box 41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14" name="Text Box 41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15" name="Text Box 41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16" name="Text Box 41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17" name="Text Box 41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18" name="Text Box 41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19" name="Text Box 41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20" name="Text Box 42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21" name="Text Box 42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22" name="Text Box 42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23" name="Text Box 42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24" name="Text Box 42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25" name="Text Box 42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26" name="Text Box 42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27" name="Text Box 42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28" name="Text Box 42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29" name="Text Box 42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30" name="Text Box 43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31" name="Text Box 43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32" name="Text Box 43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33" name="Text Box 43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34" name="Text Box 43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35" name="Text Box 43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36" name="Text Box 43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37" name="Text Box 43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38" name="Text Box 43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39" name="Text Box 43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40" name="Text Box 44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41" name="Text Box 44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42" name="Text Box 44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43" name="Text Box 44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44" name="Text Box 44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45" name="Text Box 44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46" name="Text Box 44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47" name="Text Box 44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48" name="Text Box 44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49" name="Text Box 44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50" name="Text Box 45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51" name="Text Box 45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52" name="Text Box 45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53" name="Text Box 45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54" name="Text Box 45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55" name="Text Box 45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56" name="Text Box 45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57" name="Text Box 45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58" name="Text Box 45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59" name="Text Box 45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60" name="Text Box 46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61" name="Text Box 46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62" name="Text Box 46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63" name="Text Box 46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64" name="Text Box 46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65" name="Text Box 46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66" name="Text Box 46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67" name="Text Box 46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68" name="Text Box 46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69" name="Text Box 46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70" name="Text Box 47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71" name="Text Box 47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72" name="Text Box 47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73" name="Text Box 47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74" name="Text Box 47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75" name="Text Box 47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76" name="Text Box 47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77" name="Text Box 47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78" name="Text Box 47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79" name="Text Box 47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80" name="Text Box 48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81" name="Text Box 48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82" name="Text Box 48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83" name="Text Box 48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84" name="Text Box 48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85" name="Text Box 48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86" name="Text Box 48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87" name="Text Box 48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88" name="Text Box 48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89" name="Text Box 48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90" name="Text Box 49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91" name="Text Box 49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92" name="Text Box 49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93" name="Text Box 49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94" name="Text Box 49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95" name="Text Box 49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96" name="Text Box 49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97" name="Text Box 49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98" name="Text Box 49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499" name="Text Box 49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00" name="Text Box 50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01" name="Text Box 50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02" name="Text Box 50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03" name="Text Box 50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04" name="Text Box 50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05" name="Text Box 50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06" name="Text Box 50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07" name="Text Box 50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08" name="Text Box 50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09" name="Text Box 50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10" name="Text Box 51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11" name="Text Box 51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12" name="Text Box 51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13" name="Text Box 51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14" name="Text Box 51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15" name="Text Box 51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16" name="Text Box 51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17" name="Text Box 51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18" name="Text Box 51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19" name="Text Box 51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20" name="Text Box 52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21" name="Text Box 52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22" name="Text Box 52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23" name="Text Box 52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24" name="Text Box 52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25" name="Text Box 52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26" name="Text Box 52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27" name="Text Box 52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28" name="Text Box 52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29" name="Text Box 52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30" name="Text Box 53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31" name="Text Box 53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32" name="Text Box 53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33" name="Text Box 53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34" name="Text Box 53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35" name="Text Box 53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36" name="Text Box 53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37" name="Text Box 53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38" name="Text Box 53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39" name="Text Box 53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40" name="Text Box 54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41" name="Text Box 54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42" name="Text Box 54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43" name="Text Box 54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44" name="Text Box 54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45" name="Text Box 54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46" name="Text Box 54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47" name="Text Box 54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48" name="Text Box 54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49" name="Text Box 54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50" name="Text Box 55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51" name="Text Box 55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52" name="Text Box 55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53" name="Text Box 55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54" name="Text Box 55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55" name="Text Box 55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56" name="Text Box 55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57" name="Text Box 55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58" name="Text Box 55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59" name="Text Box 55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60" name="Text Box 56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61" name="Text Box 56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62" name="Text Box 56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63" name="Text Box 56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64" name="Text Box 56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65" name="Text Box 56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66" name="Text Box 56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67" name="Text Box 56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68" name="Text Box 56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69" name="Text Box 56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70" name="Text Box 57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71" name="Text Box 57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72" name="Text Box 57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80" name="Text Box 58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81" name="Text Box 58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90" name="Text Box 591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91" name="Text Box 592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28576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4387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00" name="Text Box 601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01" name="Text Box 602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10" name="Text Box 611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11" name="Text Box 612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20" name="Text Box 621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21" name="Text Box 622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30" name="Text Box 631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31" name="Text Box 632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40" name="Text Box 641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41" name="Text Box 642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50" name="Text Box 651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51" name="Text Box 652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85725</xdr:colOff>
      <xdr:row>1</xdr:row>
      <xdr:rowOff>28576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15801975" y="24860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55" name="Text Box 657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56" name="Text Box 658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57" name="Text Box 659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58" name="Text Box 660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59" name="Text Box 661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60" name="Text Box 662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61" name="Text Box 663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62" name="Text Box 664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63" name="Text Box 665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64" name="Text Box 666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65" name="Text Box 667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66" name="Text Box 668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67" name="Text Box 669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68" name="Text Box 670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69" name="Text Box 671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70" name="Text Box 672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71" name="Text Box 673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72" name="Text Box 674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73" name="Text Box 675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74" name="Text Box 676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75" name="Text Box 677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76" name="Text Box 678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77" name="Text Box 679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78" name="Text Box 680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79" name="Text Box 681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80" name="Text Box 682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81" name="Text Box 683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82" name="Text Box 684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83" name="Text Box 685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84" name="Text Box 686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85" name="Text Box 687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86" name="Text Box 688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87" name="Text Box 689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88" name="Text Box 690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89" name="Text Box 691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90" name="Text Box 692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91" name="Text Box 693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92" name="Text Box 694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93" name="Text Box 695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94" name="Text Box 696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95" name="Text Box 697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96" name="Text Box 698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97" name="Text Box 699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95250</xdr:colOff>
      <xdr:row>1</xdr:row>
      <xdr:rowOff>28576</xdr:rowOff>
    </xdr:to>
    <xdr:sp macro="" textlink="">
      <xdr:nvSpPr>
        <xdr:cNvPr id="698" name="Text Box 700"/>
        <xdr:cNvSpPr txBox="1">
          <a:spLocks noChangeArrowheads="1"/>
        </xdr:cNvSpPr>
      </xdr:nvSpPr>
      <xdr:spPr bwMode="auto">
        <a:xfrm>
          <a:off x="1502092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699" name="Text Box 70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00" name="Text Box 70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01" name="Text Box 70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02" name="Text Box 70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03" name="Text Box 70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04" name="Text Box 70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05" name="Text Box 70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06" name="Text Box 70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07" name="Text Box 70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08" name="Text Box 71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09" name="Text Box 71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10" name="Text Box 71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11" name="Text Box 71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12" name="Text Box 71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13" name="Text Box 71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14" name="Text Box 71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15" name="Text Box 71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16" name="Text Box 71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17" name="Text Box 71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18" name="Text Box 72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19" name="Text Box 72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20" name="Text Box 72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21" name="Text Box 72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22" name="Text Box 72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23" name="Text Box 72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24" name="Text Box 72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25" name="Text Box 72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26" name="Text Box 72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27" name="Text Box 72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28" name="Text Box 73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29" name="Text Box 73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30" name="Text Box 73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31" name="Text Box 73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32" name="Text Box 73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33" name="Text Box 73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34" name="Text Box 73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35" name="Text Box 73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36" name="Text Box 73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37" name="Text Box 73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38" name="Text Box 74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39" name="Text Box 74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40" name="Text Box 74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41" name="Text Box 74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42" name="Text Box 74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43" name="Text Box 74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44" name="Text Box 74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45" name="Text Box 74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46" name="Text Box 74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47" name="Text Box 74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48" name="Text Box 75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49" name="Text Box 75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50" name="Text Box 75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51" name="Text Box 75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52" name="Text Box 75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53" name="Text Box 75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54" name="Text Box 75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55" name="Text Box 75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56" name="Text Box 75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57" name="Text Box 75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58" name="Text Box 76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59" name="Text Box 76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60" name="Text Box 76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61" name="Text Box 76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62" name="Text Box 76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63" name="Text Box 76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64" name="Text Box 76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65" name="Text Box 76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66" name="Text Box 76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67" name="Text Box 76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68" name="Text Box 77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69" name="Text Box 77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70" name="Text Box 77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71" name="Text Box 77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72" name="Text Box 77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73" name="Text Box 77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74" name="Text Box 77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75" name="Text Box 77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76" name="Text Box 77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77" name="Text Box 77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78" name="Text Box 78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79" name="Text Box 78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80" name="Text Box 78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81" name="Text Box 78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82" name="Text Box 78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83" name="Text Box 78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84" name="Text Box 78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85" name="Text Box 78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86" name="Text Box 78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87" name="Text Box 78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88" name="Text Box 79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89" name="Text Box 79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90" name="Text Box 79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91" name="Text Box 79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92" name="Text Box 79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93" name="Text Box 79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94" name="Text Box 79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95" name="Text Box 79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96" name="Text Box 79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97" name="Text Box 79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98" name="Text Box 80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799" name="Text Box 80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00" name="Text Box 80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01" name="Text Box 80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02" name="Text Box 80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03" name="Text Box 80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04" name="Text Box 80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05" name="Text Box 80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06" name="Text Box 80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07" name="Text Box 80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08" name="Text Box 81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09" name="Text Box 81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10" name="Text Box 81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11" name="Text Box 81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12" name="Text Box 81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13" name="Text Box 81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14" name="Text Box 81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15" name="Text Box 81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16" name="Text Box 81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17" name="Text Box 81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18" name="Text Box 82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19" name="Text Box 82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20" name="Text Box 82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21" name="Text Box 82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22" name="Text Box 82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23" name="Text Box 82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24" name="Text Box 82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25" name="Text Box 82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26" name="Text Box 82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27" name="Text Box 82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28" name="Text Box 83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29" name="Text Box 83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30" name="Text Box 83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31" name="Text Box 83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32" name="Text Box 83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33" name="Text Box 83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34" name="Text Box 83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35" name="Text Box 83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36" name="Text Box 83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37" name="Text Box 83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38" name="Text Box 84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39" name="Text Box 84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40" name="Text Box 84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41" name="Text Box 84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42" name="Text Box 84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43" name="Text Box 84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44" name="Text Box 84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45" name="Text Box 84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46" name="Text Box 84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47" name="Text Box 84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48" name="Text Box 85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49" name="Text Box 85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50" name="Text Box 85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51" name="Text Box 85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52" name="Text Box 85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53" name="Text Box 85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54" name="Text Box 85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55" name="Text Box 85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56" name="Text Box 85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57" name="Text Box 85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58" name="Text Box 86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59" name="Text Box 86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60" name="Text Box 86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61" name="Text Box 86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62" name="Text Box 86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63" name="Text Box 86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64" name="Text Box 86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65" name="Text Box 86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66" name="Text Box 86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67" name="Text Box 86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68" name="Text Box 87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69" name="Text Box 87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70" name="Text Box 87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71" name="Text Box 87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72" name="Text Box 87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73" name="Text Box 87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74" name="Text Box 87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75" name="Text Box 87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76" name="Text Box 87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77" name="Text Box 87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78" name="Text Box 88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79" name="Text Box 88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80" name="Text Box 88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81" name="Text Box 88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82" name="Text Box 88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83" name="Text Box 88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84" name="Text Box 88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85" name="Text Box 88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86" name="Text Box 88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87" name="Text Box 88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88" name="Text Box 89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89" name="Text Box 89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90" name="Text Box 89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91" name="Text Box 89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92" name="Text Box 89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93" name="Text Box 89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94" name="Text Box 89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95" name="Text Box 89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96" name="Text Box 89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97" name="Text Box 89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98" name="Text Box 90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899" name="Text Box 90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00" name="Text Box 90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01" name="Text Box 90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02" name="Text Box 90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03" name="Text Box 90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04" name="Text Box 90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05" name="Text Box 90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06" name="Text Box 90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07" name="Text Box 90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08" name="Text Box 91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09" name="Text Box 91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10" name="Text Box 91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11" name="Text Box 91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12" name="Text Box 91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13" name="Text Box 91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14" name="Text Box 91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15" name="Text Box 91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16" name="Text Box 91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17" name="Text Box 91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18" name="Text Box 92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19" name="Text Box 92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20" name="Text Box 92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21" name="Text Box 92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22" name="Text Box 92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23" name="Text Box 92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24" name="Text Box 92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25" name="Text Box 92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26" name="Text Box 92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27" name="Text Box 92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28" name="Text Box 93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29" name="Text Box 93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30" name="Text Box 93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31" name="Text Box 93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32" name="Text Box 93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33" name="Text Box 93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34" name="Text Box 93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35" name="Text Box 93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36" name="Text Box 93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37" name="Text Box 93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38" name="Text Box 94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39" name="Text Box 94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40" name="Text Box 94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41" name="Text Box 94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42" name="Text Box 94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43" name="Text Box 94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44" name="Text Box 94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45" name="Text Box 94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46" name="Text Box 94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47" name="Text Box 94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48" name="Text Box 95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49" name="Text Box 95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50" name="Text Box 95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51" name="Text Box 95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52" name="Text Box 95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53" name="Text Box 95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54" name="Text Box 95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55" name="Text Box 95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56" name="Text Box 95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57" name="Text Box 95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58" name="Text Box 96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59" name="Text Box 96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60" name="Text Box 96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61" name="Text Box 96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62" name="Text Box 96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63" name="Text Box 96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64" name="Text Box 96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65" name="Text Box 96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66" name="Text Box 96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67" name="Text Box 96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68" name="Text Box 97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69" name="Text Box 97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70" name="Text Box 97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71" name="Text Box 97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72" name="Text Box 97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73" name="Text Box 97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74" name="Text Box 97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75" name="Text Box 97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76" name="Text Box 97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77" name="Text Box 97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78" name="Text Box 98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79" name="Text Box 98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80" name="Text Box 98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81" name="Text Box 98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82" name="Text Box 98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83" name="Text Box 98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84" name="Text Box 98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85" name="Text Box 98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86" name="Text Box 98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87" name="Text Box 98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88" name="Text Box 99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89" name="Text Box 99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90" name="Text Box 99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91" name="Text Box 99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92" name="Text Box 99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93" name="Text Box 99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94" name="Text Box 99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95" name="Text Box 99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96" name="Text Box 99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97" name="Text Box 99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98" name="Text Box 100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999" name="Text Box 100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00" name="Text Box 100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01" name="Text Box 100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02" name="Text Box 100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03" name="Text Box 100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04" name="Text Box 100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05" name="Text Box 100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06" name="Text Box 100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07" name="Text Box 100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08" name="Text Box 101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09" name="Text Box 101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10" name="Text Box 101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11" name="Text Box 101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12" name="Text Box 101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13" name="Text Box 101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14" name="Text Box 101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15" name="Text Box 101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16" name="Text Box 101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17" name="Text Box 101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18" name="Text Box 102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19" name="Text Box 102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20" name="Text Box 102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21" name="Text Box 102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22" name="Text Box 102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23" name="Text Box 102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24" name="Text Box 102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25" name="Text Box 102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26" name="Text Box 102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27" name="Text Box 102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28" name="Text Box 103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29" name="Text Box 103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30" name="Text Box 103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31" name="Text Box 103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32" name="Text Box 103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33" name="Text Box 103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34" name="Text Box 103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35" name="Text Box 103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36" name="Text Box 103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37" name="Text Box 103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38" name="Text Box 104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39" name="Text Box 104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40" name="Text Box 104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41" name="Text Box 104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42" name="Text Box 104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43" name="Text Box 104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44" name="Text Box 104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45" name="Text Box 104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46" name="Text Box 104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47" name="Text Box 104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48" name="Text Box 105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49" name="Text Box 105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50" name="Text Box 105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51" name="Text Box 105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52" name="Text Box 105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53" name="Text Box 105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54" name="Text Box 105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55" name="Text Box 105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56" name="Text Box 105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57" name="Text Box 105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58" name="Text Box 106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59" name="Text Box 106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60" name="Text Box 106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61" name="Text Box 106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62" name="Text Box 106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63" name="Text Box 106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64" name="Text Box 106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65" name="Text Box 106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66" name="Text Box 106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67" name="Text Box 106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68" name="Text Box 107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69" name="Text Box 107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70" name="Text Box 107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71" name="Text Box 107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72" name="Text Box 107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73" name="Text Box 107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74" name="Text Box 107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75" name="Text Box 107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76" name="Text Box 107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77" name="Text Box 107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78" name="Text Box 108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79" name="Text Box 108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80" name="Text Box 108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81" name="Text Box 108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82" name="Text Box 108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83" name="Text Box 108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84" name="Text Box 108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85" name="Text Box 108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86" name="Text Box 108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87" name="Text Box 108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88" name="Text Box 109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89" name="Text Box 109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90" name="Text Box 109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91" name="Text Box 109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92" name="Text Box 109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93" name="Text Box 109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94" name="Text Box 109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95" name="Text Box 109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96" name="Text Box 109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97" name="Text Box 109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98" name="Text Box 110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099" name="Text Box 110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00" name="Text Box 110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01" name="Text Box 110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02" name="Text Box 110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03" name="Text Box 110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04" name="Text Box 110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05" name="Text Box 110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06" name="Text Box 110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07" name="Text Box 110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08" name="Text Box 111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09" name="Text Box 111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10" name="Text Box 111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11" name="Text Box 111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12" name="Text Box 111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13" name="Text Box 111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14" name="Text Box 111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15" name="Text Box 111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16" name="Text Box 111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17" name="Text Box 111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18" name="Text Box 112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19" name="Text Box 112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20" name="Text Box 112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21" name="Text Box 112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22" name="Text Box 112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23" name="Text Box 112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24" name="Text Box 112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25" name="Text Box 112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26" name="Text Box 112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27" name="Text Box 112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28" name="Text Box 113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29" name="Text Box 113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30" name="Text Box 113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31" name="Text Box 113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32" name="Text Box 113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33" name="Text Box 113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34" name="Text Box 113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35" name="Text Box 113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36" name="Text Box 113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37" name="Text Box 113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38" name="Text Box 114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39" name="Text Box 114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40" name="Text Box 114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41" name="Text Box 114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42" name="Text Box 114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43" name="Text Box 114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44" name="Text Box 114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45" name="Text Box 114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46" name="Text Box 114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47" name="Text Box 114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48" name="Text Box 115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49" name="Text Box 115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50" name="Text Box 115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51" name="Text Box 115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52" name="Text Box 115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53" name="Text Box 115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54" name="Text Box 115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55" name="Text Box 115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56" name="Text Box 115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57" name="Text Box 115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58" name="Text Box 116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59" name="Text Box 116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60" name="Text Box 116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61" name="Text Box 116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62" name="Text Box 116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63" name="Text Box 116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64" name="Text Box 116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65" name="Text Box 116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66" name="Text Box 116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67" name="Text Box 116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68" name="Text Box 117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69" name="Text Box 117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70" name="Text Box 117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71" name="Text Box 117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72" name="Text Box 117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73" name="Text Box 117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74" name="Text Box 117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75" name="Text Box 117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76" name="Text Box 117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77" name="Text Box 117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78" name="Text Box 118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79" name="Text Box 118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80" name="Text Box 118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81" name="Text Box 118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82" name="Text Box 118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83" name="Text Box 118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84" name="Text Box 118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85" name="Text Box 118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86" name="Text Box 118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87" name="Text Box 118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88" name="Text Box 119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89" name="Text Box 119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90" name="Text Box 119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91" name="Text Box 119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92" name="Text Box 119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93" name="Text Box 119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94" name="Text Box 119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95" name="Text Box 119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96" name="Text Box 119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97" name="Text Box 119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98" name="Text Box 120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199" name="Text Box 120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00" name="Text Box 120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01" name="Text Box 120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02" name="Text Box 120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03" name="Text Box 120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04" name="Text Box 120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76200</xdr:colOff>
      <xdr:row>1</xdr:row>
      <xdr:rowOff>28576</xdr:rowOff>
    </xdr:to>
    <xdr:sp macro="" textlink="">
      <xdr:nvSpPr>
        <xdr:cNvPr id="1205" name="Text Box 1207"/>
        <xdr:cNvSpPr txBox="1">
          <a:spLocks noChangeArrowheads="1"/>
        </xdr:cNvSpPr>
      </xdr:nvSpPr>
      <xdr:spPr bwMode="auto">
        <a:xfrm>
          <a:off x="15801975" y="2486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76200</xdr:colOff>
      <xdr:row>1</xdr:row>
      <xdr:rowOff>28576</xdr:rowOff>
    </xdr:to>
    <xdr:sp macro="" textlink="">
      <xdr:nvSpPr>
        <xdr:cNvPr id="1206" name="Text Box 1208"/>
        <xdr:cNvSpPr txBox="1">
          <a:spLocks noChangeArrowheads="1"/>
        </xdr:cNvSpPr>
      </xdr:nvSpPr>
      <xdr:spPr bwMode="auto">
        <a:xfrm>
          <a:off x="15801975" y="2486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76200</xdr:colOff>
      <xdr:row>1</xdr:row>
      <xdr:rowOff>28576</xdr:rowOff>
    </xdr:to>
    <xdr:sp macro="" textlink="">
      <xdr:nvSpPr>
        <xdr:cNvPr id="1207" name="Text Box 1209"/>
        <xdr:cNvSpPr txBox="1">
          <a:spLocks noChangeArrowheads="1"/>
        </xdr:cNvSpPr>
      </xdr:nvSpPr>
      <xdr:spPr bwMode="auto">
        <a:xfrm>
          <a:off x="15801975" y="2486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76200</xdr:colOff>
      <xdr:row>1</xdr:row>
      <xdr:rowOff>28576</xdr:rowOff>
    </xdr:to>
    <xdr:sp macro="" textlink="">
      <xdr:nvSpPr>
        <xdr:cNvPr id="1208" name="Text Box 1210"/>
        <xdr:cNvSpPr txBox="1">
          <a:spLocks noChangeArrowheads="1"/>
        </xdr:cNvSpPr>
      </xdr:nvSpPr>
      <xdr:spPr bwMode="auto">
        <a:xfrm>
          <a:off x="15801975" y="24860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09" name="Text Box 121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10" name="Text Box 121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11" name="Text Box 121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12" name="Text Box 121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13" name="Text Box 121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14" name="Text Box 121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15" name="Text Box 121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16" name="Text Box 121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17" name="Text Box 121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18" name="Text Box 122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19" name="Text Box 122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20" name="Text Box 122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21" name="Text Box 1223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22" name="Text Box 1224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23" name="Text Box 1225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24" name="Text Box 1226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25" name="Text Box 1227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26" name="Text Box 1228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27" name="Text Box 1229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28" name="Text Box 1230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29" name="Text Box 1231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95250</xdr:colOff>
      <xdr:row>1</xdr:row>
      <xdr:rowOff>28576</xdr:rowOff>
    </xdr:to>
    <xdr:sp macro="" textlink="">
      <xdr:nvSpPr>
        <xdr:cNvPr id="1230" name="Text Box 1232"/>
        <xdr:cNvSpPr txBox="1">
          <a:spLocks noChangeArrowheads="1"/>
        </xdr:cNvSpPr>
      </xdr:nvSpPr>
      <xdr:spPr bwMode="auto">
        <a:xfrm>
          <a:off x="15487650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95250</xdr:colOff>
      <xdr:row>1</xdr:row>
      <xdr:rowOff>28576</xdr:rowOff>
    </xdr:to>
    <xdr:sp macro="" textlink="">
      <xdr:nvSpPr>
        <xdr:cNvPr id="1231" name="Text Box 1233"/>
        <xdr:cNvSpPr txBox="1">
          <a:spLocks noChangeArrowheads="1"/>
        </xdr:cNvSpPr>
      </xdr:nvSpPr>
      <xdr:spPr bwMode="auto">
        <a:xfrm>
          <a:off x="158019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95250</xdr:colOff>
      <xdr:row>1</xdr:row>
      <xdr:rowOff>28576</xdr:rowOff>
    </xdr:to>
    <xdr:sp macro="" textlink="">
      <xdr:nvSpPr>
        <xdr:cNvPr id="1232" name="Text Box 1234"/>
        <xdr:cNvSpPr txBox="1">
          <a:spLocks noChangeArrowheads="1"/>
        </xdr:cNvSpPr>
      </xdr:nvSpPr>
      <xdr:spPr bwMode="auto">
        <a:xfrm>
          <a:off x="158019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95250</xdr:colOff>
      <xdr:row>1</xdr:row>
      <xdr:rowOff>28576</xdr:rowOff>
    </xdr:to>
    <xdr:sp macro="" textlink="">
      <xdr:nvSpPr>
        <xdr:cNvPr id="1233" name="Text Box 1235"/>
        <xdr:cNvSpPr txBox="1">
          <a:spLocks noChangeArrowheads="1"/>
        </xdr:cNvSpPr>
      </xdr:nvSpPr>
      <xdr:spPr bwMode="auto">
        <a:xfrm>
          <a:off x="15801975" y="248602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99060</xdr:colOff>
      <xdr:row>1</xdr:row>
      <xdr:rowOff>56093</xdr:rowOff>
    </xdr:to>
    <xdr:sp macro="" textlink="">
      <xdr:nvSpPr>
        <xdr:cNvPr id="1235" name="Text Box 570"/>
        <xdr:cNvSpPr txBox="1">
          <a:spLocks noChangeArrowheads="1"/>
        </xdr:cNvSpPr>
      </xdr:nvSpPr>
      <xdr:spPr>
        <a:xfrm>
          <a:off x="15020925" y="2486025"/>
          <a:ext cx="99060" cy="246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99060</xdr:colOff>
      <xdr:row>1</xdr:row>
      <xdr:rowOff>56093</xdr:rowOff>
    </xdr:to>
    <xdr:sp macro="" textlink="">
      <xdr:nvSpPr>
        <xdr:cNvPr id="1236" name="Text Box 571"/>
        <xdr:cNvSpPr txBox="1">
          <a:spLocks noChangeArrowheads="1"/>
        </xdr:cNvSpPr>
      </xdr:nvSpPr>
      <xdr:spPr>
        <a:xfrm>
          <a:off x="15020925" y="2486025"/>
          <a:ext cx="99060" cy="246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99060</xdr:colOff>
      <xdr:row>1</xdr:row>
      <xdr:rowOff>56093</xdr:rowOff>
    </xdr:to>
    <xdr:sp macro="" textlink="">
      <xdr:nvSpPr>
        <xdr:cNvPr id="1237" name="Text Box 572"/>
        <xdr:cNvSpPr txBox="1">
          <a:spLocks noChangeArrowheads="1"/>
        </xdr:cNvSpPr>
      </xdr:nvSpPr>
      <xdr:spPr>
        <a:xfrm>
          <a:off x="15020925" y="2486025"/>
          <a:ext cx="99060" cy="246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38" name="Text Box 3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39" name="Text Box 3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40" name="Text Box 3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41" name="Text Box 3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42" name="Text Box 3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43" name="Text Box 3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44" name="Text Box 3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45" name="Text Box 3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46" name="Text Box 3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47" name="Text Box 4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48" name="Text Box 4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49" name="Text Box 4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50" name="Text Box 4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51" name="Text Box 4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52" name="Text Box 4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53" name="Text Box 4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54" name="Text Box 4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55" name="Text Box 4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56" name="Text Box 4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57" name="Text Box 5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58" name="Text Box 5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59" name="Text Box 5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60" name="Text Box 5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61" name="Text Box 5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62" name="Text Box 5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63" name="Text Box 5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64" name="Text Box 5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65" name="Text Box 5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66" name="Text Box 5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67" name="Text Box 6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68" name="Text Box 6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69" name="Text Box 6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70" name="Text Box 6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71" name="Text Box 6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72" name="Text Box 6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73" name="Text Box 6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74" name="Text Box 6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75" name="Text Box 6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76" name="Text Box 6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77" name="Text Box 7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78" name="Text Box 7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79" name="Text Box 7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80" name="Text Box 7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81" name="Text Box 7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82" name="Text Box 7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83" name="Text Box 7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84" name="Text Box 7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85" name="Text Box 7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86" name="Text Box 7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87" name="Text Box 8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88" name="Text Box 8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89" name="Text Box 8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90" name="Text Box 8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91" name="Text Box 8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92" name="Text Box 8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93" name="Text Box 8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94" name="Text Box 8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95" name="Text Box 8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96" name="Text Box 8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97" name="Text Box 9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98" name="Text Box 9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299" name="Text Box 9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00" name="Text Box 9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01" name="Text Box 9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02" name="Text Box 9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03" name="Text Box 9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04" name="Text Box 9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05" name="Text Box 9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06" name="Text Box 9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07" name="Text Box 10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08" name="Text Box 10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09" name="Text Box 10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10" name="Text Box 10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11" name="Text Box 10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12" name="Text Box 10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13" name="Text Box 10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14" name="Text Box 10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15" name="Text Box 10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16" name="Text Box 10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17" name="Text Box 11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18" name="Text Box 11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19" name="Text Box 11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20" name="Text Box 11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21" name="Text Box 11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22" name="Text Box 11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23" name="Text Box 11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24" name="Text Box 11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25" name="Text Box 11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26" name="Text Box 11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27" name="Text Box 12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28" name="Text Box 12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29" name="Text Box 12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30" name="Text Box 12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31" name="Text Box 12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32" name="Text Box 12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33" name="Text Box 12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34" name="Text Box 12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35" name="Text Box 12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36" name="Text Box 12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37" name="Text Box 13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38" name="Text Box 13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39" name="Text Box 13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40" name="Text Box 13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41" name="Text Box 13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42" name="Text Box 13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43" name="Text Box 13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44" name="Text Box 13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45" name="Text Box 13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46" name="Text Box 13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47" name="Text Box 14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48" name="Text Box 14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49" name="Text Box 14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50" name="Text Box 14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51" name="Text Box 14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52" name="Text Box 14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53" name="Text Box 14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54" name="Text Box 14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55" name="Text Box 14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56" name="Text Box 14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57" name="Text Box 15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58" name="Text Box 15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59" name="Text Box 15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60" name="Text Box 15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61" name="Text Box 15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62" name="Text Box 15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63" name="Text Box 15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64" name="Text Box 15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65" name="Text Box 15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66" name="Text Box 15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67" name="Text Box 16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68" name="Text Box 16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69" name="Text Box 16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70" name="Text Box 16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71" name="Text Box 16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72" name="Text Box 16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73" name="Text Box 16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74" name="Text Box 16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75" name="Text Box 16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76" name="Text Box 16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77" name="Text Box 17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78" name="Text Box 17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79" name="Text Box 17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80" name="Text Box 17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81" name="Text Box 17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82" name="Text Box 17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83" name="Text Box 17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84" name="Text Box 17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85" name="Text Box 17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86" name="Text Box 17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87" name="Text Box 18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88" name="Text Box 18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89" name="Text Box 18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90" name="Text Box 18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91" name="Text Box 18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92" name="Text Box 18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93" name="Text Box 18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94" name="Text Box 18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95" name="Text Box 18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96" name="Text Box 18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97" name="Text Box 19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98" name="Text Box 19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399" name="Text Box 19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00" name="Text Box 19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01" name="Text Box 19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02" name="Text Box 19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03" name="Text Box 19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04" name="Text Box 19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05" name="Text Box 19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06" name="Text Box 19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07" name="Text Box 20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08" name="Text Box 20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09" name="Text Box 20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10" name="Text Box 20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11" name="Text Box 20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12" name="Text Box 20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13" name="Text Box 20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14" name="Text Box 20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15" name="Text Box 20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16" name="Text Box 20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17" name="Text Box 21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18" name="Text Box 21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19" name="Text Box 21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20" name="Text Box 21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21" name="Text Box 21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22" name="Text Box 21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23" name="Text Box 21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24" name="Text Box 21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25" name="Text Box 21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26" name="Text Box 21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27" name="Text Box 22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28" name="Text Box 22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29" name="Text Box 22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30" name="Text Box 22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31" name="Text Box 22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32" name="Text Box 22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33" name="Text Box 22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34" name="Text Box 22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35" name="Text Box 22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36" name="Text Box 22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37" name="Text Box 23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38" name="Text Box 23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39" name="Text Box 23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40" name="Text Box 23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41" name="Text Box 23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42" name="Text Box 23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43" name="Text Box 23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44" name="Text Box 23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45" name="Text Box 23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46" name="Text Box 23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47" name="Text Box 24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48" name="Text Box 24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49" name="Text Box 24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50" name="Text Box 24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51" name="Text Box 24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52" name="Text Box 24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53" name="Text Box 24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54" name="Text Box 24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55" name="Text Box 24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56" name="Text Box 24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57" name="Text Box 25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58" name="Text Box 25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59" name="Text Box 25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60" name="Text Box 25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61" name="Text Box 25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62" name="Text Box 25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63" name="Text Box 25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64" name="Text Box 25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65" name="Text Box 25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66" name="Text Box 25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67" name="Text Box 26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68" name="Text Box 26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69" name="Text Box 26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70" name="Text Box 26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71" name="Text Box 26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72" name="Text Box 26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73" name="Text Box 26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74" name="Text Box 26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75" name="Text Box 26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76" name="Text Box 26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77" name="Text Box 27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78" name="Text Box 27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79" name="Text Box 27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80" name="Text Box 27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81" name="Text Box 27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82" name="Text Box 27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83" name="Text Box 27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84" name="Text Box 27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85" name="Text Box 27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86" name="Text Box 27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87" name="Text Box 28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88" name="Text Box 28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89" name="Text Box 28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90" name="Text Box 28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91" name="Text Box 28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92" name="Text Box 28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93" name="Text Box 28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94" name="Text Box 28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95" name="Text Box 28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96" name="Text Box 28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97" name="Text Box 29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98" name="Text Box 29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499" name="Text Box 29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00" name="Text Box 29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01" name="Text Box 29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02" name="Text Box 29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03" name="Text Box 29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04" name="Text Box 29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05" name="Text Box 29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06" name="Text Box 29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07" name="Text Box 30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08" name="Text Box 30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09" name="Text Box 30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10" name="Text Box 30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11" name="Text Box 30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12" name="Text Box 30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13" name="Text Box 30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14" name="Text Box 30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15" name="Text Box 30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16" name="Text Box 30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17" name="Text Box 31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18" name="Text Box 31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19" name="Text Box 31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20" name="Text Box 31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21" name="Text Box 31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22" name="Text Box 31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23" name="Text Box 31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24" name="Text Box 31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25" name="Text Box 31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26" name="Text Box 31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27" name="Text Box 32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28" name="Text Box 32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29" name="Text Box 32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30" name="Text Box 32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31" name="Text Box 32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32" name="Text Box 32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33" name="Text Box 32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34" name="Text Box 32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35" name="Text Box 32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36" name="Text Box 32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37" name="Text Box 33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38" name="Text Box 33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39" name="Text Box 33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40" name="Text Box 33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41" name="Text Box 33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42" name="Text Box 33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43" name="Text Box 33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44" name="Text Box 33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45" name="Text Box 33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46" name="Text Box 33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47" name="Text Box 34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48" name="Text Box 34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49" name="Text Box 34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50" name="Text Box 34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51" name="Text Box 34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52" name="Text Box 34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53" name="Text Box 34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54" name="Text Box 34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55" name="Text Box 34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56" name="Text Box 34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57" name="Text Box 35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58" name="Text Box 35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59" name="Text Box 35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60" name="Text Box 35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61" name="Text Box 35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62" name="Text Box 35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63" name="Text Box 35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64" name="Text Box 35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65" name="Text Box 35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66" name="Text Box 35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67" name="Text Box 36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68" name="Text Box 36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69" name="Text Box 36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70" name="Text Box 36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71" name="Text Box 36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72" name="Text Box 36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73" name="Text Box 36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74" name="Text Box 36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75" name="Text Box 36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76" name="Text Box 36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77" name="Text Box 37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78" name="Text Box 37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79" name="Text Box 37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80" name="Text Box 37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81" name="Text Box 37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82" name="Text Box 37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83" name="Text Box 37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84" name="Text Box 37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85" name="Text Box 37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86" name="Text Box 37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87" name="Text Box 38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88" name="Text Box 38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89" name="Text Box 38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90" name="Text Box 38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91" name="Text Box 38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92" name="Text Box 38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93" name="Text Box 38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94" name="Text Box 38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95" name="Text Box 38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96" name="Text Box 38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97" name="Text Box 39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98" name="Text Box 39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599" name="Text Box 39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00" name="Text Box 39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01" name="Text Box 39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02" name="Text Box 39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03" name="Text Box 39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04" name="Text Box 39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05" name="Text Box 39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06" name="Text Box 39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07" name="Text Box 40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08" name="Text Box 40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09" name="Text Box 40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10" name="Text Box 40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11" name="Text Box 40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12" name="Text Box 40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13" name="Text Box 40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14" name="Text Box 40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15" name="Text Box 40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16" name="Text Box 40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17" name="Text Box 41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18" name="Text Box 41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19" name="Text Box 41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20" name="Text Box 41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21" name="Text Box 41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22" name="Text Box 41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23" name="Text Box 41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24" name="Text Box 41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25" name="Text Box 41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26" name="Text Box 41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27" name="Text Box 42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28" name="Text Box 42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29" name="Text Box 42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30" name="Text Box 42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31" name="Text Box 42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32" name="Text Box 42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33" name="Text Box 42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34" name="Text Box 42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35" name="Text Box 42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36" name="Text Box 42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37" name="Text Box 43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38" name="Text Box 43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39" name="Text Box 43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40" name="Text Box 43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41" name="Text Box 43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42" name="Text Box 43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43" name="Text Box 43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44" name="Text Box 43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45" name="Text Box 43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46" name="Text Box 43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47" name="Text Box 44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48" name="Text Box 44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49" name="Text Box 44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50" name="Text Box 44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51" name="Text Box 44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52" name="Text Box 44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53" name="Text Box 44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54" name="Text Box 44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55" name="Text Box 44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56" name="Text Box 44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57" name="Text Box 45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58" name="Text Box 45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59" name="Text Box 45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60" name="Text Box 45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61" name="Text Box 45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62" name="Text Box 45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63" name="Text Box 45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64" name="Text Box 45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65" name="Text Box 45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66" name="Text Box 45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67" name="Text Box 46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68" name="Text Box 46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69" name="Text Box 46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70" name="Text Box 46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71" name="Text Box 46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72" name="Text Box 46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73" name="Text Box 46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74" name="Text Box 46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75" name="Text Box 46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76" name="Text Box 46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77" name="Text Box 47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78" name="Text Box 47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79" name="Text Box 47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80" name="Text Box 47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81" name="Text Box 47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82" name="Text Box 47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83" name="Text Box 47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84" name="Text Box 47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85" name="Text Box 47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86" name="Text Box 47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87" name="Text Box 48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88" name="Text Box 48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89" name="Text Box 48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90" name="Text Box 48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91" name="Text Box 48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92" name="Text Box 48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93" name="Text Box 48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94" name="Text Box 48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95" name="Text Box 48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96" name="Text Box 48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97" name="Text Box 49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98" name="Text Box 49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699" name="Text Box 49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00" name="Text Box 49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01" name="Text Box 49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02" name="Text Box 49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03" name="Text Box 49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04" name="Text Box 49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05" name="Text Box 49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06" name="Text Box 49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07" name="Text Box 50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08" name="Text Box 50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09" name="Text Box 50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10" name="Text Box 50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11" name="Text Box 50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12" name="Text Box 50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13" name="Text Box 50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14" name="Text Box 50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15" name="Text Box 50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16" name="Text Box 50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17" name="Text Box 51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18" name="Text Box 51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19" name="Text Box 51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20" name="Text Box 51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21" name="Text Box 51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22" name="Text Box 51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23" name="Text Box 51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24" name="Text Box 51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25" name="Text Box 51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26" name="Text Box 51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27" name="Text Box 52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28" name="Text Box 52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29" name="Text Box 52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30" name="Text Box 52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31" name="Text Box 52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32" name="Text Box 52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33" name="Text Box 52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34" name="Text Box 52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35" name="Text Box 52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36" name="Text Box 52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37" name="Text Box 53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38" name="Text Box 53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39" name="Text Box 53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40" name="Text Box 53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41" name="Text Box 53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42" name="Text Box 53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43" name="Text Box 53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44" name="Text Box 53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45" name="Text Box 53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46" name="Text Box 53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47" name="Text Box 54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48" name="Text Box 54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49" name="Text Box 54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50" name="Text Box 54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51" name="Text Box 54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52" name="Text Box 54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53" name="Text Box 54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54" name="Text Box 54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55" name="Text Box 54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56" name="Text Box 54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57" name="Text Box 55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58" name="Text Box 55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59" name="Text Box 55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60" name="Text Box 55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61" name="Text Box 55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62" name="Text Box 55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63" name="Text Box 55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64" name="Text Box 55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65" name="Text Box 55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66" name="Text Box 55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67" name="Text Box 56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68" name="Text Box 56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69" name="Text Box 56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70" name="Text Box 56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71" name="Text Box 56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72" name="Text Box 56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73" name="Text Box 56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74" name="Text Box 56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75" name="Text Box 56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76" name="Text Box 56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77" name="Text Box 57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78" name="Text Box 57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79" name="Text Box 57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80" name="Text Box 57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81" name="Text Box 57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82" name="Text Box 57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83" name="Text Box 57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84" name="Text Box 57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85" name="Text Box 57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86" name="Text Box 57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87" name="Text Box 58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88" name="Text Box 58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89" name="Text Box 58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90" name="Text Box 58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91" name="Text Box 58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92" name="Text Box 58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93" name="Text Box 58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94" name="Text Box 58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95" name="Text Box 58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96" name="Text Box 58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97" name="Text Box 59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98" name="Text Box 59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799" name="Text Box 59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00" name="Text Box 59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01" name="Text Box 59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02" name="Text Box 59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03" name="Text Box 59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04" name="Text Box 59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05" name="Text Box 59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06" name="Text Box 59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07" name="Text Box 60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08" name="Text Box 60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09" name="Text Box 60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10" name="Text Box 60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11" name="Text Box 60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12" name="Text Box 60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13" name="Text Box 3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14" name="Text Box 3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15" name="Text Box 3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16" name="Text Box 3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17" name="Text Box 3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18" name="Text Box 3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19" name="Text Box 3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20" name="Text Box 3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21" name="Text Box 3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22" name="Text Box 4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23" name="Text Box 4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24" name="Text Box 4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25" name="Text Box 4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26" name="Text Box 4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27" name="Text Box 4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28" name="Text Box 4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29" name="Text Box 4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30" name="Text Box 4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31" name="Text Box 4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32" name="Text Box 5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33" name="Text Box 5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34" name="Text Box 5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35" name="Text Box 5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36" name="Text Box 5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37" name="Text Box 5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38" name="Text Box 5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39" name="Text Box 5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40" name="Text Box 5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41" name="Text Box 5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42" name="Text Box 6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43" name="Text Box 6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44" name="Text Box 6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45" name="Text Box 6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46" name="Text Box 6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47" name="Text Box 6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48" name="Text Box 6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49" name="Text Box 6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50" name="Text Box 6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51" name="Text Box 6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52" name="Text Box 7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53" name="Text Box 7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54" name="Text Box 7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55" name="Text Box 7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56" name="Text Box 7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57" name="Text Box 7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58" name="Text Box 7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59" name="Text Box 7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60" name="Text Box 7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61" name="Text Box 7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62" name="Text Box 8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63" name="Text Box 8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64" name="Text Box 8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65" name="Text Box 8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66" name="Text Box 8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67" name="Text Box 8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68" name="Text Box 8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69" name="Text Box 8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70" name="Text Box 8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71" name="Text Box 8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72" name="Text Box 9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73" name="Text Box 9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74" name="Text Box 9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75" name="Text Box 9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76" name="Text Box 9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77" name="Text Box 9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78" name="Text Box 9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79" name="Text Box 9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80" name="Text Box 9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81" name="Text Box 9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82" name="Text Box 10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83" name="Text Box 10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84" name="Text Box 10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85" name="Text Box 10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86" name="Text Box 10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87" name="Text Box 10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88" name="Text Box 10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89" name="Text Box 10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90" name="Text Box 10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91" name="Text Box 10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92" name="Text Box 11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93" name="Text Box 11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94" name="Text Box 11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95" name="Text Box 11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96" name="Text Box 11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97" name="Text Box 11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98" name="Text Box 11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899" name="Text Box 11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00" name="Text Box 11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01" name="Text Box 11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02" name="Text Box 12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03" name="Text Box 12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04" name="Text Box 12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05" name="Text Box 12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06" name="Text Box 12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07" name="Text Box 12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08" name="Text Box 12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09" name="Text Box 12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10" name="Text Box 12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11" name="Text Box 12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12" name="Text Box 13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13" name="Text Box 13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14" name="Text Box 13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15" name="Text Box 13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16" name="Text Box 13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17" name="Text Box 13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18" name="Text Box 13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19" name="Text Box 13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20" name="Text Box 13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21" name="Text Box 13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22" name="Text Box 14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23" name="Text Box 14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24" name="Text Box 14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25" name="Text Box 14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26" name="Text Box 14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27" name="Text Box 14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28" name="Text Box 14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29" name="Text Box 14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30" name="Text Box 14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31" name="Text Box 14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32" name="Text Box 15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33" name="Text Box 15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34" name="Text Box 15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35" name="Text Box 15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36" name="Text Box 15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37" name="Text Box 15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38" name="Text Box 15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39" name="Text Box 15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40" name="Text Box 15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41" name="Text Box 15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42" name="Text Box 16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43" name="Text Box 16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44" name="Text Box 16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45" name="Text Box 16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46" name="Text Box 16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47" name="Text Box 16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48" name="Text Box 16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49" name="Text Box 16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50" name="Text Box 16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51" name="Text Box 16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52" name="Text Box 17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53" name="Text Box 17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54" name="Text Box 17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55" name="Text Box 17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56" name="Text Box 17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57" name="Text Box 17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58" name="Text Box 17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59" name="Text Box 17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60" name="Text Box 17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61" name="Text Box 17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62" name="Text Box 18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63" name="Text Box 18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64" name="Text Box 18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65" name="Text Box 18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66" name="Text Box 18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67" name="Text Box 18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68" name="Text Box 18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69" name="Text Box 18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70" name="Text Box 18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71" name="Text Box 18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72" name="Text Box 19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73" name="Text Box 19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74" name="Text Box 19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75" name="Text Box 19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76" name="Text Box 19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77" name="Text Box 19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78" name="Text Box 19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79" name="Text Box 19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80" name="Text Box 19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81" name="Text Box 19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82" name="Text Box 20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83" name="Text Box 20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84" name="Text Box 20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85" name="Text Box 20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86" name="Text Box 20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87" name="Text Box 20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88" name="Text Box 20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89" name="Text Box 20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90" name="Text Box 20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91" name="Text Box 20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92" name="Text Box 21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93" name="Text Box 21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94" name="Text Box 21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95" name="Text Box 21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96" name="Text Box 21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97" name="Text Box 21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98" name="Text Box 21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1999" name="Text Box 21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00" name="Text Box 21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01" name="Text Box 21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02" name="Text Box 22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03" name="Text Box 22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04" name="Text Box 22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05" name="Text Box 22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06" name="Text Box 22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07" name="Text Box 22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08" name="Text Box 22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09" name="Text Box 22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10" name="Text Box 22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11" name="Text Box 22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12" name="Text Box 23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13" name="Text Box 23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14" name="Text Box 23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15" name="Text Box 23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16" name="Text Box 23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17" name="Text Box 23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18" name="Text Box 23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19" name="Text Box 23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20" name="Text Box 23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21" name="Text Box 23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22" name="Text Box 24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23" name="Text Box 24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24" name="Text Box 24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25" name="Text Box 24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26" name="Text Box 24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27" name="Text Box 24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28" name="Text Box 24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29" name="Text Box 24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30" name="Text Box 24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31" name="Text Box 24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32" name="Text Box 25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33" name="Text Box 25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34" name="Text Box 25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35" name="Text Box 25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36" name="Text Box 25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37" name="Text Box 25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38" name="Text Box 25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39" name="Text Box 25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40" name="Text Box 25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41" name="Text Box 25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42" name="Text Box 26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43" name="Text Box 26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44" name="Text Box 26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45" name="Text Box 26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46" name="Text Box 26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47" name="Text Box 26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48" name="Text Box 26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49" name="Text Box 26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50" name="Text Box 26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51" name="Text Box 26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52" name="Text Box 27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53" name="Text Box 27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54" name="Text Box 27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55" name="Text Box 27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56" name="Text Box 27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57" name="Text Box 27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58" name="Text Box 27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59" name="Text Box 27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60" name="Text Box 27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61" name="Text Box 27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62" name="Text Box 28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63" name="Text Box 28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64" name="Text Box 28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65" name="Text Box 28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66" name="Text Box 28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67" name="Text Box 28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68" name="Text Box 28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69" name="Text Box 28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70" name="Text Box 28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71" name="Text Box 28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72" name="Text Box 29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73" name="Text Box 29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74" name="Text Box 29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75" name="Text Box 29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76" name="Text Box 29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77" name="Text Box 29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78" name="Text Box 29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79" name="Text Box 29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80" name="Text Box 29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81" name="Text Box 29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82" name="Text Box 30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83" name="Text Box 30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84" name="Text Box 30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85" name="Text Box 30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86" name="Text Box 30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87" name="Text Box 30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88" name="Text Box 30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89" name="Text Box 30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90" name="Text Box 30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91" name="Text Box 30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92" name="Text Box 31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93" name="Text Box 31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94" name="Text Box 31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95" name="Text Box 31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96" name="Text Box 31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97" name="Text Box 31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98" name="Text Box 31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099" name="Text Box 31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00" name="Text Box 31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01" name="Text Box 31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02" name="Text Box 32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03" name="Text Box 32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04" name="Text Box 32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05" name="Text Box 32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06" name="Text Box 32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07" name="Text Box 32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08" name="Text Box 32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09" name="Text Box 32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10" name="Text Box 32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11" name="Text Box 32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12" name="Text Box 33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13" name="Text Box 33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14" name="Text Box 33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15" name="Text Box 33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16" name="Text Box 33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17" name="Text Box 33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18" name="Text Box 33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19" name="Text Box 33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20" name="Text Box 33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21" name="Text Box 33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22" name="Text Box 34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23" name="Text Box 34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24" name="Text Box 34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25" name="Text Box 34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26" name="Text Box 34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27" name="Text Box 34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28" name="Text Box 34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29" name="Text Box 34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30" name="Text Box 34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31" name="Text Box 34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32" name="Text Box 35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33" name="Text Box 35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34" name="Text Box 35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35" name="Text Box 35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36" name="Text Box 35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37" name="Text Box 35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38" name="Text Box 35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39" name="Text Box 35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40" name="Text Box 35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41" name="Text Box 35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42" name="Text Box 36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43" name="Text Box 36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44" name="Text Box 36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45" name="Text Box 36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46" name="Text Box 36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47" name="Text Box 36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48" name="Text Box 36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49" name="Text Box 36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50" name="Text Box 36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51" name="Text Box 36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52" name="Text Box 37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53" name="Text Box 37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54" name="Text Box 37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55" name="Text Box 37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56" name="Text Box 37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57" name="Text Box 37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58" name="Text Box 37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59" name="Text Box 37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60" name="Text Box 37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61" name="Text Box 37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62" name="Text Box 38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63" name="Text Box 38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64" name="Text Box 38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65" name="Text Box 38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66" name="Text Box 38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67" name="Text Box 38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68" name="Text Box 38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69" name="Text Box 38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70" name="Text Box 38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71" name="Text Box 38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72" name="Text Box 39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73" name="Text Box 39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74" name="Text Box 39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75" name="Text Box 39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76" name="Text Box 39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77" name="Text Box 39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78" name="Text Box 39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79" name="Text Box 39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80" name="Text Box 39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81" name="Text Box 39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82" name="Text Box 40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83" name="Text Box 40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84" name="Text Box 40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85" name="Text Box 40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86" name="Text Box 40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87" name="Text Box 40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88" name="Text Box 40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89" name="Text Box 40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90" name="Text Box 40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91" name="Text Box 40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92" name="Text Box 41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93" name="Text Box 41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94" name="Text Box 41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95" name="Text Box 41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96" name="Text Box 41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97" name="Text Box 41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98" name="Text Box 41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199" name="Text Box 41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00" name="Text Box 41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01" name="Text Box 41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02" name="Text Box 42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03" name="Text Box 42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04" name="Text Box 42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05" name="Text Box 42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06" name="Text Box 42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07" name="Text Box 42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08" name="Text Box 42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09" name="Text Box 42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10" name="Text Box 42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11" name="Text Box 42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12" name="Text Box 43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13" name="Text Box 43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14" name="Text Box 43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15" name="Text Box 43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16" name="Text Box 43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17" name="Text Box 43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18" name="Text Box 43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19" name="Text Box 43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20" name="Text Box 43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21" name="Text Box 43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22" name="Text Box 44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23" name="Text Box 44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24" name="Text Box 44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25" name="Text Box 44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26" name="Text Box 44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27" name="Text Box 44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28" name="Text Box 44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29" name="Text Box 44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30" name="Text Box 44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31" name="Text Box 44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32" name="Text Box 45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33" name="Text Box 45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34" name="Text Box 45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35" name="Text Box 45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36" name="Text Box 45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37" name="Text Box 45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38" name="Text Box 45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39" name="Text Box 45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40" name="Text Box 45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41" name="Text Box 45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42" name="Text Box 46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43" name="Text Box 46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44" name="Text Box 46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45" name="Text Box 46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46" name="Text Box 46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47" name="Text Box 46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48" name="Text Box 46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49" name="Text Box 46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50" name="Text Box 46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51" name="Text Box 46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52" name="Text Box 47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53" name="Text Box 47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54" name="Text Box 47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55" name="Text Box 47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56" name="Text Box 47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57" name="Text Box 47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58" name="Text Box 47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59" name="Text Box 47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60" name="Text Box 47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61" name="Text Box 47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62" name="Text Box 48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63" name="Text Box 48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64" name="Text Box 48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65" name="Text Box 48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66" name="Text Box 48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67" name="Text Box 48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68" name="Text Box 48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69" name="Text Box 48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70" name="Text Box 48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71" name="Text Box 48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72" name="Text Box 49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73" name="Text Box 49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74" name="Text Box 49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75" name="Text Box 49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76" name="Text Box 49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77" name="Text Box 49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78" name="Text Box 49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79" name="Text Box 49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80" name="Text Box 49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81" name="Text Box 49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82" name="Text Box 50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83" name="Text Box 50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84" name="Text Box 50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85" name="Text Box 50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86" name="Text Box 50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87" name="Text Box 50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88" name="Text Box 50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89" name="Text Box 50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90" name="Text Box 50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91" name="Text Box 50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92" name="Text Box 51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93" name="Text Box 51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94" name="Text Box 51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95" name="Text Box 51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96" name="Text Box 51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97" name="Text Box 51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98" name="Text Box 51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299" name="Text Box 51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00" name="Text Box 51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01" name="Text Box 51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02" name="Text Box 52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03" name="Text Box 52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04" name="Text Box 52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05" name="Text Box 52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06" name="Text Box 52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07" name="Text Box 52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08" name="Text Box 52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09" name="Text Box 52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10" name="Text Box 52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11" name="Text Box 52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12" name="Text Box 53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13" name="Text Box 53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14" name="Text Box 53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15" name="Text Box 53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16" name="Text Box 53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17" name="Text Box 53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18" name="Text Box 53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19" name="Text Box 53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20" name="Text Box 53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21" name="Text Box 53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22" name="Text Box 54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23" name="Text Box 54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24" name="Text Box 54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25" name="Text Box 54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26" name="Text Box 54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27" name="Text Box 54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28" name="Text Box 54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29" name="Text Box 54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30" name="Text Box 54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31" name="Text Box 54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32" name="Text Box 55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33" name="Text Box 55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34" name="Text Box 55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35" name="Text Box 55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36" name="Text Box 55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37" name="Text Box 55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38" name="Text Box 55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39" name="Text Box 55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40" name="Text Box 55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41" name="Text Box 55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42" name="Text Box 56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43" name="Text Box 56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44" name="Text Box 56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45" name="Text Box 56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46" name="Text Box 56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47" name="Text Box 56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48" name="Text Box 56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49" name="Text Box 56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50" name="Text Box 56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51" name="Text Box 56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52" name="Text Box 57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53" name="Text Box 57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54" name="Text Box 57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55" name="Text Box 57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56" name="Text Box 57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57" name="Text Box 57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58" name="Text Box 57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59" name="Text Box 57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60" name="Text Box 57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61" name="Text Box 57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62" name="Text Box 58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63" name="Text Box 58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64" name="Text Box 58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65" name="Text Box 58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66" name="Text Box 58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67" name="Text Box 58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68" name="Text Box 58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69" name="Text Box 58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70" name="Text Box 58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71" name="Text Box 58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72" name="Text Box 59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73" name="Text Box 59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74" name="Text Box 59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75" name="Text Box 59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76" name="Text Box 59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77" name="Text Box 59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78" name="Text Box 596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79" name="Text Box 597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80" name="Text Box 598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81" name="Text Box 599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82" name="Text Box 600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83" name="Text Box 601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84" name="Text Box 602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85" name="Text Box 603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86" name="Text Box 604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1</xdr:row>
      <xdr:rowOff>78106</xdr:rowOff>
    </xdr:to>
    <xdr:sp macro="" textlink="">
      <xdr:nvSpPr>
        <xdr:cNvPr id="2387" name="Text Box 605"/>
        <xdr:cNvSpPr txBox="1">
          <a:spLocks noChangeArrowheads="1"/>
        </xdr:cNvSpPr>
      </xdr:nvSpPr>
      <xdr:spPr>
        <a:xfrm>
          <a:off x="6819900" y="2486025"/>
          <a:ext cx="10668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388" name="Text Box 3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389" name="Text Box 3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390" name="Text Box 3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391" name="Text Box 3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392" name="Text Box 3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393" name="Text Box 3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394" name="Text Box 3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395" name="Text Box 3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396" name="Text Box 3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397" name="Text Box 4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398" name="Text Box 4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399" name="Text Box 4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00" name="Text Box 4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01" name="Text Box 4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02" name="Text Box 4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03" name="Text Box 4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04" name="Text Box 4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05" name="Text Box 4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06" name="Text Box 4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07" name="Text Box 5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08" name="Text Box 5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09" name="Text Box 5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10" name="Text Box 5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11" name="Text Box 5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12" name="Text Box 5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13" name="Text Box 5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14" name="Text Box 5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15" name="Text Box 5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16" name="Text Box 5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17" name="Text Box 6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18" name="Text Box 6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19" name="Text Box 6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20" name="Text Box 6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21" name="Text Box 6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22" name="Text Box 6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23" name="Text Box 6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24" name="Text Box 6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25" name="Text Box 6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26" name="Text Box 6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27" name="Text Box 7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28" name="Text Box 7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29" name="Text Box 7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30" name="Text Box 7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31" name="Text Box 7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32" name="Text Box 7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33" name="Text Box 7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34" name="Text Box 7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35" name="Text Box 7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36" name="Text Box 7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37" name="Text Box 8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38" name="Text Box 8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39" name="Text Box 8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40" name="Text Box 8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41" name="Text Box 8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42" name="Text Box 8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43" name="Text Box 8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44" name="Text Box 8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45" name="Text Box 8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46" name="Text Box 8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47" name="Text Box 9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48" name="Text Box 9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49" name="Text Box 9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50" name="Text Box 9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51" name="Text Box 9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52" name="Text Box 9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53" name="Text Box 9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54" name="Text Box 9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55" name="Text Box 9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56" name="Text Box 9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57" name="Text Box 10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58" name="Text Box 10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59" name="Text Box 10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60" name="Text Box 10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61" name="Text Box 10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62" name="Text Box 10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63" name="Text Box 10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64" name="Text Box 10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65" name="Text Box 10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66" name="Text Box 10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67" name="Text Box 11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68" name="Text Box 11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69" name="Text Box 11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70" name="Text Box 11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71" name="Text Box 11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72" name="Text Box 11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73" name="Text Box 11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74" name="Text Box 11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75" name="Text Box 11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76" name="Text Box 11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77" name="Text Box 12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78" name="Text Box 12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79" name="Text Box 12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80" name="Text Box 12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81" name="Text Box 12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82" name="Text Box 12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83" name="Text Box 12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84" name="Text Box 12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85" name="Text Box 12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86" name="Text Box 12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87" name="Text Box 13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88" name="Text Box 13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89" name="Text Box 13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90" name="Text Box 13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91" name="Text Box 13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92" name="Text Box 13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93" name="Text Box 13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94" name="Text Box 13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95" name="Text Box 13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96" name="Text Box 13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97" name="Text Box 14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98" name="Text Box 14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499" name="Text Box 14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00" name="Text Box 14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01" name="Text Box 14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02" name="Text Box 14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03" name="Text Box 14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04" name="Text Box 14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05" name="Text Box 14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06" name="Text Box 14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07" name="Text Box 15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08" name="Text Box 15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09" name="Text Box 15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10" name="Text Box 15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11" name="Text Box 15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12" name="Text Box 15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13" name="Text Box 15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14" name="Text Box 15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15" name="Text Box 15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16" name="Text Box 15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17" name="Text Box 16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18" name="Text Box 16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19" name="Text Box 16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20" name="Text Box 16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21" name="Text Box 16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22" name="Text Box 16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23" name="Text Box 16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24" name="Text Box 16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25" name="Text Box 16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26" name="Text Box 16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27" name="Text Box 17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28" name="Text Box 17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29" name="Text Box 17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30" name="Text Box 17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31" name="Text Box 17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32" name="Text Box 17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33" name="Text Box 17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34" name="Text Box 17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35" name="Text Box 17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36" name="Text Box 17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37" name="Text Box 18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38" name="Text Box 18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39" name="Text Box 18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40" name="Text Box 18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41" name="Text Box 18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42" name="Text Box 18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43" name="Text Box 18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44" name="Text Box 18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45" name="Text Box 18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46" name="Text Box 18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47" name="Text Box 19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48" name="Text Box 19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49" name="Text Box 19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50" name="Text Box 19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51" name="Text Box 19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52" name="Text Box 19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53" name="Text Box 19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54" name="Text Box 19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55" name="Text Box 19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56" name="Text Box 19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57" name="Text Box 20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58" name="Text Box 20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59" name="Text Box 20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60" name="Text Box 20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61" name="Text Box 20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62" name="Text Box 20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63" name="Text Box 20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64" name="Text Box 20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65" name="Text Box 20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66" name="Text Box 20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67" name="Text Box 21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68" name="Text Box 21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69" name="Text Box 21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70" name="Text Box 21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71" name="Text Box 21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72" name="Text Box 21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73" name="Text Box 21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74" name="Text Box 21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75" name="Text Box 21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76" name="Text Box 21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77" name="Text Box 22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78" name="Text Box 22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79" name="Text Box 22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80" name="Text Box 22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81" name="Text Box 22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82" name="Text Box 22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83" name="Text Box 22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85" name="Text Box 22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86" name="Text Box 22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87" name="Text Box 23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88" name="Text Box 23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89" name="Text Box 23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90" name="Text Box 23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91" name="Text Box 23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92" name="Text Box 23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93" name="Text Box 23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94" name="Text Box 23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95" name="Text Box 23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96" name="Text Box 23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97" name="Text Box 24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98" name="Text Box 24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599" name="Text Box 24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00" name="Text Box 24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01" name="Text Box 24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02" name="Text Box 24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03" name="Text Box 24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04" name="Text Box 24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05" name="Text Box 24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06" name="Text Box 24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07" name="Text Box 25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08" name="Text Box 25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09" name="Text Box 25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10" name="Text Box 25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11" name="Text Box 25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12" name="Text Box 25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13" name="Text Box 25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14" name="Text Box 25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15" name="Text Box 25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16" name="Text Box 25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17" name="Text Box 26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18" name="Text Box 26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19" name="Text Box 26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20" name="Text Box 26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21" name="Text Box 26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22" name="Text Box 26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23" name="Text Box 26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24" name="Text Box 26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25" name="Text Box 26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26" name="Text Box 26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27" name="Text Box 27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28" name="Text Box 27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29" name="Text Box 27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30" name="Text Box 27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31" name="Text Box 27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32" name="Text Box 27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33" name="Text Box 27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34" name="Text Box 27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35" name="Text Box 27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36" name="Text Box 27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37" name="Text Box 28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38" name="Text Box 28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39" name="Text Box 28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40" name="Text Box 28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41" name="Text Box 28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42" name="Text Box 28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43" name="Text Box 28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44" name="Text Box 28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45" name="Text Box 28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46" name="Text Box 28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47" name="Text Box 29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48" name="Text Box 29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49" name="Text Box 29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50" name="Text Box 29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51" name="Text Box 29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52" name="Text Box 29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53" name="Text Box 29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54" name="Text Box 29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55" name="Text Box 29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56" name="Text Box 29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57" name="Text Box 30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58" name="Text Box 30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59" name="Text Box 30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60" name="Text Box 30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61" name="Text Box 30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62" name="Text Box 30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63" name="Text Box 30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64" name="Text Box 30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65" name="Text Box 30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66" name="Text Box 30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67" name="Text Box 31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68" name="Text Box 31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69" name="Text Box 31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70" name="Text Box 31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71" name="Text Box 31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72" name="Text Box 31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73" name="Text Box 31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74" name="Text Box 31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75" name="Text Box 31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76" name="Text Box 31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77" name="Text Box 32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78" name="Text Box 32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79" name="Text Box 32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80" name="Text Box 32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81" name="Text Box 32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82" name="Text Box 32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83" name="Text Box 32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84" name="Text Box 32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85" name="Text Box 32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86" name="Text Box 32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87" name="Text Box 33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88" name="Text Box 33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89" name="Text Box 33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90" name="Text Box 33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91" name="Text Box 33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92" name="Text Box 33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93" name="Text Box 33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94" name="Text Box 33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95" name="Text Box 33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96" name="Text Box 33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97" name="Text Box 34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98" name="Text Box 34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699" name="Text Box 34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00" name="Text Box 34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01" name="Text Box 34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02" name="Text Box 34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03" name="Text Box 34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04" name="Text Box 34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05" name="Text Box 34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06" name="Text Box 34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07" name="Text Box 35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08" name="Text Box 35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09" name="Text Box 35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10" name="Text Box 35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11" name="Text Box 35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12" name="Text Box 35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13" name="Text Box 35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14" name="Text Box 35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15" name="Text Box 35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16" name="Text Box 35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17" name="Text Box 36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18" name="Text Box 36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19" name="Text Box 36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20" name="Text Box 36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21" name="Text Box 36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22" name="Text Box 36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23" name="Text Box 36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24" name="Text Box 36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25" name="Text Box 36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26" name="Text Box 36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27" name="Text Box 37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28" name="Text Box 37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29" name="Text Box 37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30" name="Text Box 37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31" name="Text Box 37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32" name="Text Box 37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33" name="Text Box 37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34" name="Text Box 37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35" name="Text Box 37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36" name="Text Box 37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37" name="Text Box 38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38" name="Text Box 38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39" name="Text Box 38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40" name="Text Box 38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41" name="Text Box 38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42" name="Text Box 38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43" name="Text Box 38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44" name="Text Box 38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45" name="Text Box 38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46" name="Text Box 38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47" name="Text Box 39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48" name="Text Box 39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49" name="Text Box 39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50" name="Text Box 39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51" name="Text Box 39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52" name="Text Box 39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53" name="Text Box 39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54" name="Text Box 39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55" name="Text Box 39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56" name="Text Box 39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57" name="Text Box 40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58" name="Text Box 40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59" name="Text Box 40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60" name="Text Box 40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61" name="Text Box 40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62" name="Text Box 40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63" name="Text Box 40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64" name="Text Box 40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65" name="Text Box 40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66" name="Text Box 40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67" name="Text Box 41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68" name="Text Box 41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69" name="Text Box 41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70" name="Text Box 41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71" name="Text Box 41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72" name="Text Box 41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73" name="Text Box 41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74" name="Text Box 41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75" name="Text Box 41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76" name="Text Box 41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77" name="Text Box 42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78" name="Text Box 42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79" name="Text Box 42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80" name="Text Box 42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81" name="Text Box 42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82" name="Text Box 42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83" name="Text Box 42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84" name="Text Box 42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85" name="Text Box 42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86" name="Text Box 42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87" name="Text Box 43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88" name="Text Box 43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89" name="Text Box 43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90" name="Text Box 43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91" name="Text Box 43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92" name="Text Box 43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93" name="Text Box 43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94" name="Text Box 43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95" name="Text Box 43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96" name="Text Box 43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97" name="Text Box 44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98" name="Text Box 44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799" name="Text Box 44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00" name="Text Box 44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01" name="Text Box 44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02" name="Text Box 44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03" name="Text Box 44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04" name="Text Box 44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05" name="Text Box 44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06" name="Text Box 44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07" name="Text Box 45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08" name="Text Box 45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09" name="Text Box 45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10" name="Text Box 45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11" name="Text Box 45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12" name="Text Box 45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13" name="Text Box 45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14" name="Text Box 45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15" name="Text Box 45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16" name="Text Box 45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17" name="Text Box 46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18" name="Text Box 46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19" name="Text Box 46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20" name="Text Box 46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21" name="Text Box 46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22" name="Text Box 46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23" name="Text Box 46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24" name="Text Box 46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25" name="Text Box 46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26" name="Text Box 46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27" name="Text Box 47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28" name="Text Box 47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29" name="Text Box 47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30" name="Text Box 47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31" name="Text Box 47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32" name="Text Box 47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33" name="Text Box 47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34" name="Text Box 47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35" name="Text Box 47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36" name="Text Box 47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37" name="Text Box 48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38" name="Text Box 48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39" name="Text Box 48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40" name="Text Box 48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41" name="Text Box 48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42" name="Text Box 48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43" name="Text Box 48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44" name="Text Box 48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45" name="Text Box 48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46" name="Text Box 48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47" name="Text Box 49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48" name="Text Box 49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49" name="Text Box 49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50" name="Text Box 49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51" name="Text Box 49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52" name="Text Box 49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53" name="Text Box 49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54" name="Text Box 49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55" name="Text Box 49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56" name="Text Box 49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57" name="Text Box 50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58" name="Text Box 50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59" name="Text Box 50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60" name="Text Box 50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61" name="Text Box 50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62" name="Text Box 50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63" name="Text Box 50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64" name="Text Box 50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65" name="Text Box 50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66" name="Text Box 50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67" name="Text Box 51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68" name="Text Box 51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69" name="Text Box 51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70" name="Text Box 51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71" name="Text Box 51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72" name="Text Box 51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73" name="Text Box 51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74" name="Text Box 51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75" name="Text Box 51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76" name="Text Box 51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77" name="Text Box 52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78" name="Text Box 52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79" name="Text Box 52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80" name="Text Box 52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81" name="Text Box 52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82" name="Text Box 52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83" name="Text Box 52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84" name="Text Box 52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85" name="Text Box 52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86" name="Text Box 52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87" name="Text Box 53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88" name="Text Box 53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89" name="Text Box 53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90" name="Text Box 53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91" name="Text Box 53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92" name="Text Box 53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93" name="Text Box 53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94" name="Text Box 53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95" name="Text Box 53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96" name="Text Box 53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97" name="Text Box 54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98" name="Text Box 54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899" name="Text Box 54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00" name="Text Box 54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01" name="Text Box 54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02" name="Text Box 54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03" name="Text Box 54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04" name="Text Box 54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05" name="Text Box 54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06" name="Text Box 54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07" name="Text Box 55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08" name="Text Box 55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09" name="Text Box 55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10" name="Text Box 55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11" name="Text Box 55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12" name="Text Box 55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13" name="Text Box 55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14" name="Text Box 55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15" name="Text Box 55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16" name="Text Box 55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17" name="Text Box 56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18" name="Text Box 56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19" name="Text Box 56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20" name="Text Box 56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21" name="Text Box 56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22" name="Text Box 56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23" name="Text Box 56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24" name="Text Box 56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25" name="Text Box 56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26" name="Text Box 56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27" name="Text Box 57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28" name="Text Box 57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29" name="Text Box 57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30" name="Text Box 57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31" name="Text Box 57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32" name="Text Box 57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33" name="Text Box 57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34" name="Text Box 57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35" name="Text Box 57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36" name="Text Box 57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37" name="Text Box 58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38" name="Text Box 58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39" name="Text Box 58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40" name="Text Box 58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41" name="Text Box 58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42" name="Text Box 58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43" name="Text Box 58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44" name="Text Box 58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45" name="Text Box 58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46" name="Text Box 58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47" name="Text Box 59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48" name="Text Box 59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49" name="Text Box 59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50" name="Text Box 59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51" name="Text Box 59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52" name="Text Box 59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53" name="Text Box 596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54" name="Text Box 597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55" name="Text Box 598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56" name="Text Box 599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57" name="Text Box 600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58" name="Text Box 601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59" name="Text Box 602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60" name="Text Box 603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61" name="Text Box 604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19050</xdr:rowOff>
    </xdr:to>
    <xdr:sp macro="" textlink="">
      <xdr:nvSpPr>
        <xdr:cNvPr id="2962" name="Text Box 605"/>
        <xdr:cNvSpPr txBox="1">
          <a:spLocks noChangeArrowheads="1"/>
        </xdr:cNvSpPr>
      </xdr:nvSpPr>
      <xdr:spPr>
        <a:xfrm>
          <a:off x="9601200" y="3981450"/>
          <a:ext cx="1066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99060</xdr:colOff>
      <xdr:row>9</xdr:row>
      <xdr:rowOff>26670</xdr:rowOff>
    </xdr:to>
    <xdr:sp macro="" textlink="">
      <xdr:nvSpPr>
        <xdr:cNvPr id="2963" name="Text Box 570"/>
        <xdr:cNvSpPr txBox="1">
          <a:spLocks noChangeArrowheads="1"/>
        </xdr:cNvSpPr>
      </xdr:nvSpPr>
      <xdr:spPr>
        <a:xfrm>
          <a:off x="5438775" y="4181475"/>
          <a:ext cx="990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99060</xdr:colOff>
      <xdr:row>9</xdr:row>
      <xdr:rowOff>26670</xdr:rowOff>
    </xdr:to>
    <xdr:sp macro="" textlink="">
      <xdr:nvSpPr>
        <xdr:cNvPr id="2964" name="Text Box 571"/>
        <xdr:cNvSpPr txBox="1">
          <a:spLocks noChangeArrowheads="1"/>
        </xdr:cNvSpPr>
      </xdr:nvSpPr>
      <xdr:spPr>
        <a:xfrm>
          <a:off x="5438775" y="4181475"/>
          <a:ext cx="990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99060</xdr:colOff>
      <xdr:row>9</xdr:row>
      <xdr:rowOff>26670</xdr:rowOff>
    </xdr:to>
    <xdr:sp macro="" textlink="">
      <xdr:nvSpPr>
        <xdr:cNvPr id="2965" name="Text Box 572"/>
        <xdr:cNvSpPr txBox="1">
          <a:spLocks noChangeArrowheads="1"/>
        </xdr:cNvSpPr>
      </xdr:nvSpPr>
      <xdr:spPr>
        <a:xfrm>
          <a:off x="5438775" y="4181475"/>
          <a:ext cx="990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66" name="Text Box 1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67" name="Text Box 1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68" name="Text Box 1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69" name="Text Box 1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70" name="Text Box 1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71" name="Text Box 1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72" name="Text Box 1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73" name="Text Box 1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74" name="Text Box 2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75" name="Text Box 2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76" name="Text Box 2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77" name="Text Box 2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78" name="Text Box 2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79" name="Text Box 2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80" name="Text Box 2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81" name="Text Box 2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82" name="Text Box 2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83" name="Text Box 2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84" name="Text Box 3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85" name="Text Box 3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86" name="Text Box 3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87" name="Text Box 3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88" name="Text Box 3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89" name="Text Box 3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90" name="Text Box 3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91" name="Text Box 3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92" name="Text Box 3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93" name="Text Box 3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94" name="Text Box 4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95" name="Text Box 4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96" name="Text Box 4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97" name="Text Box 4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98" name="Text Box 4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2999" name="Text Box 4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00" name="Text Box 4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01" name="Text Box 4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02" name="Text Box 4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03" name="Text Box 4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04" name="Text Box 5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05" name="Text Box 5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06" name="Text Box 5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07" name="Text Box 5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08" name="Text Box 5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09" name="Text Box 5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10" name="Text Box 6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11" name="Text Box 6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12" name="Text Box 6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13" name="Text Box 6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14" name="Text Box 6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15" name="Text Box 6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16" name="Text Box 7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17" name="Text Box 7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18" name="Text Box 7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19" name="Text Box 7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20" name="Text Box 7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21" name="Text Box 7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22" name="Text Box 7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23" name="Text Box 7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24" name="Text Box 7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25" name="Text Box 7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26" name="Text Box 8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27" name="Text Box 8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28" name="Text Box 8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29" name="Text Box 8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30" name="Text Box 8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31" name="Text Box 8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32" name="Text Box 8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33" name="Text Box 8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34" name="Text Box 8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35" name="Text Box 8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36" name="Text Box 9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37" name="Text Box 9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38" name="Text Box 9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39" name="Text Box 9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40" name="Text Box 9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41" name="Text Box 9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42" name="Text Box 9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43" name="Text Box 9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44" name="Text Box 9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45" name="Text Box 9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46" name="Text Box 10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47" name="Text Box 10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48" name="Text Box 10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49" name="Text Box 10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50" name="Text Box 10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51" name="Text Box 10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52" name="Text Box 10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53" name="Text Box 10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54" name="Text Box 10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55" name="Text Box 10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56" name="Text Box 11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57" name="Text Box 11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58" name="Text Box 11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59" name="Text Box 11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60" name="Text Box 11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61" name="Text Box 11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62" name="Text Box 11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63" name="Text Box 11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64" name="Text Box 11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65" name="Text Box 11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66" name="Text Box 12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67" name="Text Box 12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68" name="Text Box 12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69" name="Text Box 12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70" name="Text Box 12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71" name="Text Box 12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72" name="Text Box 12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73" name="Text Box 12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74" name="Text Box 12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75" name="Text Box 12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76" name="Text Box 13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77" name="Text Box 13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78" name="Text Box 13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79" name="Text Box 13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80" name="Text Box 13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81" name="Text Box 13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82" name="Text Box 13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83" name="Text Box 13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84" name="Text Box 13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85" name="Text Box 13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86" name="Text Box 14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87" name="Text Box 14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88" name="Text Box 14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89" name="Text Box 14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90" name="Text Box 14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91" name="Text Box 14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92" name="Text Box 14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93" name="Text Box 14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94" name="Text Box 14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95" name="Text Box 14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96" name="Text Box 15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97" name="Text Box 15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98" name="Text Box 15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099" name="Text Box 15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00" name="Text Box 15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01" name="Text Box 15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02" name="Text Box 15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03" name="Text Box 15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04" name="Text Box 15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05" name="Text Box 15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06" name="Text Box 16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07" name="Text Box 16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08" name="Text Box 16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09" name="Text Box 16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10" name="Text Box 16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11" name="Text Box 16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12" name="Text Box 16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13" name="Text Box 16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14" name="Text Box 16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15" name="Text Box 16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16" name="Text Box 17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17" name="Text Box 17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18" name="Text Box 17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19" name="Text Box 17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20" name="Text Box 17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21" name="Text Box 17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22" name="Text Box 17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23" name="Text Box 17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24" name="Text Box 17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25" name="Text Box 17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26" name="Text Box 18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27" name="Text Box 18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28" name="Text Box 18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29" name="Text Box 18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30" name="Text Box 18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31" name="Text Box 18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32" name="Text Box 18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33" name="Text Box 18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34" name="Text Box 18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35" name="Text Box 18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36" name="Text Box 19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37" name="Text Box 19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38" name="Text Box 19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39" name="Text Box 19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40" name="Text Box 19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41" name="Text Box 19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42" name="Text Box 19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43" name="Text Box 19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44" name="Text Box 19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45" name="Text Box 19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46" name="Text Box 20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47" name="Text Box 20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48" name="Text Box 20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49" name="Text Box 20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50" name="Text Box 20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51" name="Text Box 20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52" name="Text Box 20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53" name="Text Box 20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54" name="Text Box 20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55" name="Text Box 20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56" name="Text Box 21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57" name="Text Box 21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58" name="Text Box 21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59" name="Text Box 21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60" name="Text Box 21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61" name="Text Box 21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62" name="Text Box 21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63" name="Text Box 21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64" name="Text Box 21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65" name="Text Box 21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66" name="Text Box 22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67" name="Text Box 22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68" name="Text Box 22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69" name="Text Box 22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70" name="Text Box 22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71" name="Text Box 22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72" name="Text Box 22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74" name="Text Box 22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75" name="Text Box 22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76" name="Text Box 23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77" name="Text Box 23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78" name="Text Box 23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79" name="Text Box 23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80" name="Text Box 23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81" name="Text Box 23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82" name="Text Box 23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83" name="Text Box 23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84" name="Text Box 23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85" name="Text Box 23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86" name="Text Box 24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87" name="Text Box 24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88" name="Text Box 24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89" name="Text Box 24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90" name="Text Box 24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91" name="Text Box 24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92" name="Text Box 24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93" name="Text Box 24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94" name="Text Box 24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95" name="Text Box 24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96" name="Text Box 25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97" name="Text Box 25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98" name="Text Box 25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199" name="Text Box 25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00" name="Text Box 25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01" name="Text Box 25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02" name="Text Box 25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03" name="Text Box 25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04" name="Text Box 25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05" name="Text Box 25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06" name="Text Box 26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07" name="Text Box 26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08" name="Text Box 26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09" name="Text Box 26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10" name="Text Box 26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11" name="Text Box 26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12" name="Text Box 26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13" name="Text Box 26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14" name="Text Box 26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15" name="Text Box 26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16" name="Text Box 27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17" name="Text Box 27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18" name="Text Box 27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19" name="Text Box 27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20" name="Text Box 27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21" name="Text Box 27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22" name="Text Box 27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23" name="Text Box 27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24" name="Text Box 27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25" name="Text Box 27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26" name="Text Box 28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27" name="Text Box 28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28" name="Text Box 28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29" name="Text Box 28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30" name="Text Box 28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31" name="Text Box 28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32" name="Text Box 28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33" name="Text Box 28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34" name="Text Box 28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35" name="Text Box 28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36" name="Text Box 29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37" name="Text Box 29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38" name="Text Box 29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39" name="Text Box 29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40" name="Text Box 29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41" name="Text Box 29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42" name="Text Box 29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43" name="Text Box 29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44" name="Text Box 29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45" name="Text Box 29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46" name="Text Box 30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47" name="Text Box 30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48" name="Text Box 30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49" name="Text Box 30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50" name="Text Box 30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51" name="Text Box 30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52" name="Text Box 30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53" name="Text Box 30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54" name="Text Box 30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55" name="Text Box 30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56" name="Text Box 31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57" name="Text Box 31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58" name="Text Box 31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59" name="Text Box 31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60" name="Text Box 31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61" name="Text Box 31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62" name="Text Box 31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63" name="Text Box 31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64" name="Text Box 31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65" name="Text Box 31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66" name="Text Box 32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67" name="Text Box 32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68" name="Text Box 32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69" name="Text Box 32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70" name="Text Box 32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71" name="Text Box 32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72" name="Text Box 32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73" name="Text Box 32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74" name="Text Box 32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75" name="Text Box 32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76" name="Text Box 33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77" name="Text Box 33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78" name="Text Box 33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79" name="Text Box 33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80" name="Text Box 33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81" name="Text Box 33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82" name="Text Box 33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83" name="Text Box 33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84" name="Text Box 33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85" name="Text Box 33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86" name="Text Box 34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87" name="Text Box 34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88" name="Text Box 34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89" name="Text Box 34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90" name="Text Box 34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91" name="Text Box 34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92" name="Text Box 34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93" name="Text Box 34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94" name="Text Box 34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95" name="Text Box 34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96" name="Text Box 35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97" name="Text Box 35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98" name="Text Box 35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299" name="Text Box 35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00" name="Text Box 35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01" name="Text Box 35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02" name="Text Box 35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03" name="Text Box 35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04" name="Text Box 35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05" name="Text Box 35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06" name="Text Box 36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07" name="Text Box 36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08" name="Text Box 36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09" name="Text Box 36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10" name="Text Box 36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11" name="Text Box 36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12" name="Text Box 36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13" name="Text Box 36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14" name="Text Box 36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15" name="Text Box 36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16" name="Text Box 37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17" name="Text Box 37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18" name="Text Box 37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19" name="Text Box 37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20" name="Text Box 37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21" name="Text Box 37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22" name="Text Box 37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23" name="Text Box 37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24" name="Text Box 37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25" name="Text Box 37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26" name="Text Box 38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27" name="Text Box 38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28" name="Text Box 38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29" name="Text Box 38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30" name="Text Box 38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31" name="Text Box 38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32" name="Text Box 38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33" name="Text Box 38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34" name="Text Box 38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35" name="Text Box 38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36" name="Text Box 39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37" name="Text Box 39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38" name="Text Box 39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39" name="Text Box 39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40" name="Text Box 39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41" name="Text Box 39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42" name="Text Box 39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43" name="Text Box 39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44" name="Text Box 39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45" name="Text Box 39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46" name="Text Box 40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47" name="Text Box 40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48" name="Text Box 40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49" name="Text Box 40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50" name="Text Box 40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51" name="Text Box 40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52" name="Text Box 40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53" name="Text Box 40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54" name="Text Box 40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55" name="Text Box 40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56" name="Text Box 41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57" name="Text Box 41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58" name="Text Box 41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59" name="Text Box 41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60" name="Text Box 41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61" name="Text Box 41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62" name="Text Box 41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63" name="Text Box 41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64" name="Text Box 41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65" name="Text Box 41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66" name="Text Box 42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67" name="Text Box 42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68" name="Text Box 42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69" name="Text Box 42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70" name="Text Box 42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71" name="Text Box 42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72" name="Text Box 42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73" name="Text Box 42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74" name="Text Box 42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75" name="Text Box 42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76" name="Text Box 43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77" name="Text Box 43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78" name="Text Box 43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79" name="Text Box 43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80" name="Text Box 43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81" name="Text Box 43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82" name="Text Box 43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83" name="Text Box 43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84" name="Text Box 43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85" name="Text Box 43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86" name="Text Box 44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87" name="Text Box 44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88" name="Text Box 44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89" name="Text Box 44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90" name="Text Box 44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91" name="Text Box 44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92" name="Text Box 44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93" name="Text Box 44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94" name="Text Box 44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95" name="Text Box 44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96" name="Text Box 45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97" name="Text Box 45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98" name="Text Box 45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399" name="Text Box 45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00" name="Text Box 45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01" name="Text Box 45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02" name="Text Box 45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03" name="Text Box 45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04" name="Text Box 45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05" name="Text Box 45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06" name="Text Box 46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07" name="Text Box 46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08" name="Text Box 46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09" name="Text Box 46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10" name="Text Box 46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11" name="Text Box 46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12" name="Text Box 46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13" name="Text Box 46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14" name="Text Box 46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15" name="Text Box 46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16" name="Text Box 47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17" name="Text Box 47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18" name="Text Box 47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19" name="Text Box 47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20" name="Text Box 47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21" name="Text Box 47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22" name="Text Box 47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23" name="Text Box 47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24" name="Text Box 47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25" name="Text Box 47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26" name="Text Box 48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27" name="Text Box 48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28" name="Text Box 48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29" name="Text Box 48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30" name="Text Box 48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31" name="Text Box 48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32" name="Text Box 48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33" name="Text Box 48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34" name="Text Box 48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35" name="Text Box 48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36" name="Text Box 49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37" name="Text Box 49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38" name="Text Box 49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39" name="Text Box 49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40" name="Text Box 49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41" name="Text Box 49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42" name="Text Box 49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43" name="Text Box 49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44" name="Text Box 49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45" name="Text Box 49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46" name="Text Box 50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47" name="Text Box 50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48" name="Text Box 50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49" name="Text Box 50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50" name="Text Box 50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51" name="Text Box 50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52" name="Text Box 50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53" name="Text Box 50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54" name="Text Box 50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55" name="Text Box 50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56" name="Text Box 51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57" name="Text Box 51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58" name="Text Box 51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59" name="Text Box 51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60" name="Text Box 51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61" name="Text Box 51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62" name="Text Box 51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63" name="Text Box 51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64" name="Text Box 51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65" name="Text Box 51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66" name="Text Box 52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67" name="Text Box 52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68" name="Text Box 52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69" name="Text Box 52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70" name="Text Box 52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71" name="Text Box 52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72" name="Text Box 52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73" name="Text Box 52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74" name="Text Box 52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75" name="Text Box 52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76" name="Text Box 53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77" name="Text Box 53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78" name="Text Box 53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79" name="Text Box 53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80" name="Text Box 53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81" name="Text Box 53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82" name="Text Box 53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83" name="Text Box 53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84" name="Text Box 53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85" name="Text Box 53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86" name="Text Box 54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87" name="Text Box 54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88" name="Text Box 54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89" name="Text Box 54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90" name="Text Box 54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91" name="Text Box 54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92" name="Text Box 54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93" name="Text Box 54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94" name="Text Box 54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95" name="Text Box 54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96" name="Text Box 55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97" name="Text Box 55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98" name="Text Box 55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499" name="Text Box 55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00" name="Text Box 55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01" name="Text Box 55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02" name="Text Box 55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03" name="Text Box 55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04" name="Text Box 55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05" name="Text Box 55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06" name="Text Box 56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07" name="Text Box 56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08" name="Text Box 56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09" name="Text Box 56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10" name="Text Box 56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11" name="Text Box 56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12" name="Text Box 56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13" name="Text Box 56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14" name="Text Box 56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15" name="Text Box 56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16" name="Text Box 57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17" name="Text Box 57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18" name="Text Box 57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19" name="Text Box 57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20" name="Text Box 57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21" name="Text Box 57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22" name="Text Box 57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23" name="Text Box 57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24" name="Text Box 57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25" name="Text Box 58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26" name="Text Box 58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27" name="Text Box 58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28" name="Text Box 58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29" name="Text Box 58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30" name="Text Box 58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31" name="Text Box 586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32" name="Text Box 587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33" name="Text Box 588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34" name="Text Box 589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35" name="Text Box 590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36" name="Text Box 591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37" name="Text Box 592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38" name="Text Box 593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39" name="Text Box 594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3540" name="Text Box 595"/>
        <xdr:cNvSpPr txBox="1">
          <a:spLocks noChangeArrowheads="1"/>
        </xdr:cNvSpPr>
      </xdr:nvSpPr>
      <xdr:spPr bwMode="auto">
        <a:xfrm>
          <a:off x="559117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41" name="Text Box 657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42" name="Text Box 658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43" name="Text Box 659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44" name="Text Box 660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45" name="Text Box 661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46" name="Text Box 662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47" name="Text Box 663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48" name="Text Box 664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49" name="Text Box 665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50" name="Text Box 666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51" name="Text Box 667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52" name="Text Box 668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53" name="Text Box 669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54" name="Text Box 670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55" name="Text Box 671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56" name="Text Box 672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57" name="Text Box 673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58" name="Text Box 674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59" name="Text Box 675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60" name="Text Box 676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61" name="Text Box 677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62" name="Text Box 678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63" name="Text Box 679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64" name="Text Box 680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65" name="Text Box 681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66" name="Text Box 682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67" name="Text Box 683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68" name="Text Box 684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69" name="Text Box 685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70" name="Text Box 686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71" name="Text Box 687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72" name="Text Box 688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73" name="Text Box 689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74" name="Text Box 690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75" name="Text Box 691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76" name="Text Box 692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77" name="Text Box 693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78" name="Text Box 694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79" name="Text Box 695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80" name="Text Box 696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81" name="Text Box 697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82" name="Text Box 698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83" name="Text Box 699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3584" name="Text Box 700"/>
        <xdr:cNvSpPr txBox="1">
          <a:spLocks noChangeArrowheads="1"/>
        </xdr:cNvSpPr>
      </xdr:nvSpPr>
      <xdr:spPr bwMode="auto">
        <a:xfrm>
          <a:off x="14487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585" name="Text Box 70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586" name="Text Box 70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587" name="Text Box 70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588" name="Text Box 70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589" name="Text Box 70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590" name="Text Box 70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591" name="Text Box 70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592" name="Text Box 70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593" name="Text Box 70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594" name="Text Box 71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595" name="Text Box 71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596" name="Text Box 71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597" name="Text Box 71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598" name="Text Box 71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599" name="Text Box 71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00" name="Text Box 71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01" name="Text Box 71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02" name="Text Box 71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03" name="Text Box 71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04" name="Text Box 72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05" name="Text Box 72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06" name="Text Box 72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07" name="Text Box 72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08" name="Text Box 72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09" name="Text Box 72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10" name="Text Box 72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11" name="Text Box 72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12" name="Text Box 72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13" name="Text Box 72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14" name="Text Box 73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15" name="Text Box 73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16" name="Text Box 73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17" name="Text Box 73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18" name="Text Box 73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19" name="Text Box 73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20" name="Text Box 73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21" name="Text Box 73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22" name="Text Box 73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23" name="Text Box 73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24" name="Text Box 74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25" name="Text Box 74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26" name="Text Box 74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27" name="Text Box 74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28" name="Text Box 74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29" name="Text Box 74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30" name="Text Box 74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31" name="Text Box 74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32" name="Text Box 74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33" name="Text Box 74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34" name="Text Box 75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35" name="Text Box 75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36" name="Text Box 75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37" name="Text Box 75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38" name="Text Box 75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39" name="Text Box 75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40" name="Text Box 75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41" name="Text Box 75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42" name="Text Box 75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43" name="Text Box 75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44" name="Text Box 76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45" name="Text Box 76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46" name="Text Box 76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47" name="Text Box 76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48" name="Text Box 76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49" name="Text Box 76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50" name="Text Box 76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51" name="Text Box 76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52" name="Text Box 76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53" name="Text Box 76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54" name="Text Box 77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55" name="Text Box 77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56" name="Text Box 77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57" name="Text Box 77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58" name="Text Box 77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59" name="Text Box 77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60" name="Text Box 77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61" name="Text Box 77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62" name="Text Box 77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63" name="Text Box 77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64" name="Text Box 78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65" name="Text Box 78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66" name="Text Box 78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67" name="Text Box 78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68" name="Text Box 78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69" name="Text Box 78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70" name="Text Box 78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71" name="Text Box 78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72" name="Text Box 78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73" name="Text Box 78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74" name="Text Box 79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75" name="Text Box 79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76" name="Text Box 79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77" name="Text Box 79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78" name="Text Box 79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79" name="Text Box 79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80" name="Text Box 79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81" name="Text Box 79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82" name="Text Box 79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83" name="Text Box 79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84" name="Text Box 80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85" name="Text Box 80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86" name="Text Box 80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87" name="Text Box 80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88" name="Text Box 80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89" name="Text Box 80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90" name="Text Box 80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91" name="Text Box 80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92" name="Text Box 80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93" name="Text Box 80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94" name="Text Box 81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95" name="Text Box 81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96" name="Text Box 81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97" name="Text Box 81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98" name="Text Box 81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699" name="Text Box 81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00" name="Text Box 81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01" name="Text Box 81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02" name="Text Box 81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03" name="Text Box 81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04" name="Text Box 82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05" name="Text Box 82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06" name="Text Box 82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07" name="Text Box 82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08" name="Text Box 82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09" name="Text Box 82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10" name="Text Box 82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11" name="Text Box 82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12" name="Text Box 82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13" name="Text Box 82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14" name="Text Box 83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15" name="Text Box 83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16" name="Text Box 83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17" name="Text Box 83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18" name="Text Box 83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19" name="Text Box 83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20" name="Text Box 83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21" name="Text Box 83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22" name="Text Box 83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23" name="Text Box 83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24" name="Text Box 84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25" name="Text Box 84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26" name="Text Box 84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27" name="Text Box 84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28" name="Text Box 84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29" name="Text Box 84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30" name="Text Box 84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31" name="Text Box 84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32" name="Text Box 84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33" name="Text Box 84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34" name="Text Box 85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35" name="Text Box 85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36" name="Text Box 85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37" name="Text Box 85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38" name="Text Box 85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39" name="Text Box 85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40" name="Text Box 85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41" name="Text Box 85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42" name="Text Box 85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43" name="Text Box 85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44" name="Text Box 86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45" name="Text Box 86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46" name="Text Box 86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47" name="Text Box 86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48" name="Text Box 86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49" name="Text Box 86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50" name="Text Box 86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51" name="Text Box 86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52" name="Text Box 86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53" name="Text Box 86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54" name="Text Box 87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55" name="Text Box 87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56" name="Text Box 87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57" name="Text Box 87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58" name="Text Box 87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59" name="Text Box 87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60" name="Text Box 87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61" name="Text Box 87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62" name="Text Box 87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63" name="Text Box 87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64" name="Text Box 88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65" name="Text Box 88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66" name="Text Box 88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67" name="Text Box 88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68" name="Text Box 88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69" name="Text Box 88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70" name="Text Box 88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71" name="Text Box 88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72" name="Text Box 88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73" name="Text Box 88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74" name="Text Box 89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75" name="Text Box 89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76" name="Text Box 89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77" name="Text Box 89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78" name="Text Box 89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79" name="Text Box 89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80" name="Text Box 89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81" name="Text Box 89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82" name="Text Box 89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83" name="Text Box 89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84" name="Text Box 90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85" name="Text Box 90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86" name="Text Box 90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87" name="Text Box 90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88" name="Text Box 90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89" name="Text Box 90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90" name="Text Box 90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91" name="Text Box 90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92" name="Text Box 90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93" name="Text Box 90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94" name="Text Box 91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95" name="Text Box 91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96" name="Text Box 91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97" name="Text Box 91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98" name="Text Box 91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799" name="Text Box 91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00" name="Text Box 91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01" name="Text Box 91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02" name="Text Box 91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03" name="Text Box 91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04" name="Text Box 92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05" name="Text Box 92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06" name="Text Box 92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07" name="Text Box 92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08" name="Text Box 92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09" name="Text Box 92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10" name="Text Box 92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11" name="Text Box 92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12" name="Text Box 92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13" name="Text Box 92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14" name="Text Box 93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15" name="Text Box 93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16" name="Text Box 93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17" name="Text Box 93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18" name="Text Box 93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19" name="Text Box 93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20" name="Text Box 93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21" name="Text Box 93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22" name="Text Box 93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23" name="Text Box 93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24" name="Text Box 94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25" name="Text Box 94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26" name="Text Box 94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27" name="Text Box 94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28" name="Text Box 94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29" name="Text Box 94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30" name="Text Box 94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31" name="Text Box 94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32" name="Text Box 94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33" name="Text Box 94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34" name="Text Box 95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35" name="Text Box 95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36" name="Text Box 95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37" name="Text Box 95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38" name="Text Box 95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39" name="Text Box 95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40" name="Text Box 95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41" name="Text Box 95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42" name="Text Box 95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43" name="Text Box 95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44" name="Text Box 96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45" name="Text Box 96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46" name="Text Box 96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47" name="Text Box 96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48" name="Text Box 96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49" name="Text Box 96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50" name="Text Box 96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51" name="Text Box 96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52" name="Text Box 96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53" name="Text Box 96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54" name="Text Box 97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55" name="Text Box 97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56" name="Text Box 97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57" name="Text Box 97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58" name="Text Box 97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59" name="Text Box 97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60" name="Text Box 97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61" name="Text Box 97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62" name="Text Box 97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63" name="Text Box 97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64" name="Text Box 98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65" name="Text Box 98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66" name="Text Box 98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67" name="Text Box 98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68" name="Text Box 98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69" name="Text Box 98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70" name="Text Box 98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71" name="Text Box 98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72" name="Text Box 98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73" name="Text Box 98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74" name="Text Box 99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75" name="Text Box 99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76" name="Text Box 99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77" name="Text Box 99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78" name="Text Box 99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79" name="Text Box 99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80" name="Text Box 99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81" name="Text Box 99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82" name="Text Box 99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83" name="Text Box 99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84" name="Text Box 100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85" name="Text Box 100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86" name="Text Box 100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87" name="Text Box 100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88" name="Text Box 100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89" name="Text Box 100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90" name="Text Box 100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91" name="Text Box 100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92" name="Text Box 100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93" name="Text Box 100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94" name="Text Box 101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95" name="Text Box 101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96" name="Text Box 101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97" name="Text Box 101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98" name="Text Box 101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899" name="Text Box 101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00" name="Text Box 101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01" name="Text Box 101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02" name="Text Box 101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03" name="Text Box 101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04" name="Text Box 102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05" name="Text Box 102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06" name="Text Box 102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07" name="Text Box 102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08" name="Text Box 102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09" name="Text Box 102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10" name="Text Box 102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11" name="Text Box 102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12" name="Text Box 102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13" name="Text Box 102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14" name="Text Box 103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15" name="Text Box 103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16" name="Text Box 103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17" name="Text Box 103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18" name="Text Box 103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19" name="Text Box 103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20" name="Text Box 103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21" name="Text Box 103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22" name="Text Box 103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23" name="Text Box 103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24" name="Text Box 104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25" name="Text Box 104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26" name="Text Box 104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27" name="Text Box 104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28" name="Text Box 104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29" name="Text Box 104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30" name="Text Box 104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31" name="Text Box 104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32" name="Text Box 104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33" name="Text Box 104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34" name="Text Box 105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35" name="Text Box 105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36" name="Text Box 105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37" name="Text Box 105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38" name="Text Box 105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39" name="Text Box 105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40" name="Text Box 105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41" name="Text Box 105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42" name="Text Box 105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43" name="Text Box 105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44" name="Text Box 106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45" name="Text Box 106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46" name="Text Box 106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47" name="Text Box 106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48" name="Text Box 106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49" name="Text Box 106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50" name="Text Box 106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51" name="Text Box 106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52" name="Text Box 106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53" name="Text Box 106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54" name="Text Box 107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55" name="Text Box 107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56" name="Text Box 107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57" name="Text Box 107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58" name="Text Box 107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59" name="Text Box 107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60" name="Text Box 107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61" name="Text Box 107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62" name="Text Box 107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63" name="Text Box 107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64" name="Text Box 108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65" name="Text Box 108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66" name="Text Box 108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67" name="Text Box 108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68" name="Text Box 108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69" name="Text Box 108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70" name="Text Box 108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71" name="Text Box 108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72" name="Text Box 108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73" name="Text Box 108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74" name="Text Box 109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75" name="Text Box 109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76" name="Text Box 109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77" name="Text Box 109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78" name="Text Box 109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79" name="Text Box 109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80" name="Text Box 109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81" name="Text Box 109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82" name="Text Box 109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83" name="Text Box 109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84" name="Text Box 110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85" name="Text Box 110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86" name="Text Box 110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87" name="Text Box 110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88" name="Text Box 110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89" name="Text Box 110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90" name="Text Box 110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91" name="Text Box 110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92" name="Text Box 110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93" name="Text Box 110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94" name="Text Box 111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95" name="Text Box 111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96" name="Text Box 111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97" name="Text Box 111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98" name="Text Box 111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3999" name="Text Box 111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00" name="Text Box 111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01" name="Text Box 111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02" name="Text Box 111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03" name="Text Box 111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04" name="Text Box 112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05" name="Text Box 112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06" name="Text Box 112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07" name="Text Box 112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08" name="Text Box 112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09" name="Text Box 112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10" name="Text Box 112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11" name="Text Box 112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12" name="Text Box 112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13" name="Text Box 112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14" name="Text Box 113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15" name="Text Box 113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16" name="Text Box 113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17" name="Text Box 113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18" name="Text Box 113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19" name="Text Box 113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20" name="Text Box 113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21" name="Text Box 113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22" name="Text Box 113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23" name="Text Box 113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24" name="Text Box 114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25" name="Text Box 114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26" name="Text Box 114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27" name="Text Box 114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28" name="Text Box 114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29" name="Text Box 114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30" name="Text Box 114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31" name="Text Box 114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32" name="Text Box 114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33" name="Text Box 114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34" name="Text Box 115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35" name="Text Box 115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36" name="Text Box 115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37" name="Text Box 115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38" name="Text Box 115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39" name="Text Box 115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40" name="Text Box 115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41" name="Text Box 115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42" name="Text Box 115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43" name="Text Box 115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44" name="Text Box 116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45" name="Text Box 116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46" name="Text Box 116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47" name="Text Box 116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48" name="Text Box 116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49" name="Text Box 116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50" name="Text Box 116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51" name="Text Box 116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52" name="Text Box 116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53" name="Text Box 116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54" name="Text Box 117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55" name="Text Box 117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56" name="Text Box 117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57" name="Text Box 117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58" name="Text Box 117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59" name="Text Box 117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60" name="Text Box 117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61" name="Text Box 117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62" name="Text Box 117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63" name="Text Box 117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64" name="Text Box 118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65" name="Text Box 118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66" name="Text Box 118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67" name="Text Box 118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68" name="Text Box 118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69" name="Text Box 118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70" name="Text Box 118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71" name="Text Box 118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72" name="Text Box 118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73" name="Text Box 118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74" name="Text Box 119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75" name="Text Box 119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76" name="Text Box 119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77" name="Text Box 119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78" name="Text Box 119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79" name="Text Box 119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80" name="Text Box 119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81" name="Text Box 119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82" name="Text Box 119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83" name="Text Box 119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84" name="Text Box 120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85" name="Text Box 120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86" name="Text Box 120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87" name="Text Box 120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88" name="Text Box 120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89" name="Text Box 120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90" name="Text Box 120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91" name="Text Box 121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92" name="Text Box 121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93" name="Text Box 121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94" name="Text Box 121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95" name="Text Box 121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96" name="Text Box 121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97" name="Text Box 121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98" name="Text Box 121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099" name="Text Box 121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100" name="Text Box 122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101" name="Text Box 122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102" name="Text Box 122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103" name="Text Box 1223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104" name="Text Box 1224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105" name="Text Box 1225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106" name="Text Box 1226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107" name="Text Box 1227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108" name="Text Box 1228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109" name="Text Box 1229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110" name="Text Box 1230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111" name="Text Box 1231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4112" name="Text Box 1232"/>
        <xdr:cNvSpPr txBox="1">
          <a:spLocks noChangeArrowheads="1"/>
        </xdr:cNvSpPr>
      </xdr:nvSpPr>
      <xdr:spPr bwMode="auto">
        <a:xfrm>
          <a:off x="14868525" y="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56093</xdr:rowOff>
    </xdr:to>
    <xdr:sp macro="" textlink="">
      <xdr:nvSpPr>
        <xdr:cNvPr id="4113" name="Text Box 570"/>
        <xdr:cNvSpPr txBox="1">
          <a:spLocks noChangeArrowheads="1"/>
        </xdr:cNvSpPr>
      </xdr:nvSpPr>
      <xdr:spPr>
        <a:xfrm>
          <a:off x="14487525" y="0"/>
          <a:ext cx="0" cy="25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56093</xdr:rowOff>
    </xdr:to>
    <xdr:sp macro="" textlink="">
      <xdr:nvSpPr>
        <xdr:cNvPr id="4114" name="Text Box 571"/>
        <xdr:cNvSpPr txBox="1">
          <a:spLocks noChangeArrowheads="1"/>
        </xdr:cNvSpPr>
      </xdr:nvSpPr>
      <xdr:spPr>
        <a:xfrm>
          <a:off x="14487525" y="0"/>
          <a:ext cx="0" cy="25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56093</xdr:rowOff>
    </xdr:to>
    <xdr:sp macro="" textlink="">
      <xdr:nvSpPr>
        <xdr:cNvPr id="4115" name="Text Box 572"/>
        <xdr:cNvSpPr txBox="1">
          <a:spLocks noChangeArrowheads="1"/>
        </xdr:cNvSpPr>
      </xdr:nvSpPr>
      <xdr:spPr>
        <a:xfrm>
          <a:off x="14487525" y="0"/>
          <a:ext cx="0" cy="25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16" name="Text Box 3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17" name="Text Box 3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18" name="Text Box 3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19" name="Text Box 3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20" name="Text Box 3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21" name="Text Box 3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22" name="Text Box 3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23" name="Text Box 3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24" name="Text Box 3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25" name="Text Box 4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26" name="Text Box 4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27" name="Text Box 4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28" name="Text Box 4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29" name="Text Box 4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30" name="Text Box 4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31" name="Text Box 4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32" name="Text Box 4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33" name="Text Box 4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34" name="Text Box 4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35" name="Text Box 5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36" name="Text Box 5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37" name="Text Box 5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38" name="Text Box 5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39" name="Text Box 5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40" name="Text Box 5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41" name="Text Box 5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42" name="Text Box 5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43" name="Text Box 5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44" name="Text Box 5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45" name="Text Box 6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46" name="Text Box 6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47" name="Text Box 6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48" name="Text Box 6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49" name="Text Box 6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50" name="Text Box 6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51" name="Text Box 6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52" name="Text Box 6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53" name="Text Box 6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54" name="Text Box 6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55" name="Text Box 7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56" name="Text Box 7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57" name="Text Box 7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58" name="Text Box 7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59" name="Text Box 7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60" name="Text Box 7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61" name="Text Box 7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62" name="Text Box 7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63" name="Text Box 7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64" name="Text Box 7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65" name="Text Box 8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66" name="Text Box 8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67" name="Text Box 8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68" name="Text Box 8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69" name="Text Box 8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70" name="Text Box 8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71" name="Text Box 8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72" name="Text Box 8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73" name="Text Box 8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74" name="Text Box 8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75" name="Text Box 9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76" name="Text Box 9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77" name="Text Box 9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78" name="Text Box 9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79" name="Text Box 9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80" name="Text Box 9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81" name="Text Box 9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82" name="Text Box 9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83" name="Text Box 9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84" name="Text Box 9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85" name="Text Box 10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86" name="Text Box 10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87" name="Text Box 10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88" name="Text Box 10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89" name="Text Box 10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90" name="Text Box 10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91" name="Text Box 10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92" name="Text Box 10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93" name="Text Box 10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94" name="Text Box 10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95" name="Text Box 11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96" name="Text Box 11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97" name="Text Box 11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98" name="Text Box 11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199" name="Text Box 11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00" name="Text Box 11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01" name="Text Box 11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02" name="Text Box 11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03" name="Text Box 11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04" name="Text Box 11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05" name="Text Box 12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06" name="Text Box 12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07" name="Text Box 12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08" name="Text Box 12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09" name="Text Box 12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10" name="Text Box 12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11" name="Text Box 12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12" name="Text Box 12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13" name="Text Box 12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14" name="Text Box 12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15" name="Text Box 13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16" name="Text Box 13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17" name="Text Box 13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18" name="Text Box 13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19" name="Text Box 13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20" name="Text Box 13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21" name="Text Box 13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22" name="Text Box 13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23" name="Text Box 13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24" name="Text Box 13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25" name="Text Box 14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26" name="Text Box 14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27" name="Text Box 14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28" name="Text Box 14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29" name="Text Box 14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30" name="Text Box 14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31" name="Text Box 14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32" name="Text Box 14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33" name="Text Box 14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34" name="Text Box 14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35" name="Text Box 15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36" name="Text Box 15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37" name="Text Box 15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38" name="Text Box 15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39" name="Text Box 15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40" name="Text Box 15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41" name="Text Box 15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42" name="Text Box 15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43" name="Text Box 15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44" name="Text Box 15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45" name="Text Box 16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46" name="Text Box 16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47" name="Text Box 16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48" name="Text Box 16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49" name="Text Box 16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50" name="Text Box 16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51" name="Text Box 16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52" name="Text Box 16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53" name="Text Box 16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54" name="Text Box 16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55" name="Text Box 17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56" name="Text Box 17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57" name="Text Box 17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58" name="Text Box 17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59" name="Text Box 17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60" name="Text Box 17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61" name="Text Box 17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62" name="Text Box 17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63" name="Text Box 17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64" name="Text Box 17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65" name="Text Box 18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66" name="Text Box 18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67" name="Text Box 18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68" name="Text Box 18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69" name="Text Box 18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70" name="Text Box 18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71" name="Text Box 18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72" name="Text Box 18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73" name="Text Box 18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74" name="Text Box 18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75" name="Text Box 19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76" name="Text Box 19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77" name="Text Box 19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78" name="Text Box 19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79" name="Text Box 19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80" name="Text Box 19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81" name="Text Box 19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82" name="Text Box 19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83" name="Text Box 19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84" name="Text Box 19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85" name="Text Box 20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86" name="Text Box 20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87" name="Text Box 20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88" name="Text Box 20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89" name="Text Box 20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90" name="Text Box 20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91" name="Text Box 20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92" name="Text Box 20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93" name="Text Box 20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94" name="Text Box 20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95" name="Text Box 21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96" name="Text Box 21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97" name="Text Box 21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98" name="Text Box 21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299" name="Text Box 21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00" name="Text Box 21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01" name="Text Box 21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02" name="Text Box 21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03" name="Text Box 21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04" name="Text Box 21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05" name="Text Box 22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06" name="Text Box 22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07" name="Text Box 22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08" name="Text Box 22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09" name="Text Box 22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10" name="Text Box 22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11" name="Text Box 22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12" name="Text Box 22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13" name="Text Box 22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14" name="Text Box 22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15" name="Text Box 23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16" name="Text Box 23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17" name="Text Box 23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18" name="Text Box 23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19" name="Text Box 23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20" name="Text Box 23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21" name="Text Box 23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22" name="Text Box 23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23" name="Text Box 23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24" name="Text Box 23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25" name="Text Box 24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26" name="Text Box 24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27" name="Text Box 24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28" name="Text Box 24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29" name="Text Box 24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30" name="Text Box 24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31" name="Text Box 24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32" name="Text Box 24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33" name="Text Box 24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34" name="Text Box 24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35" name="Text Box 25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36" name="Text Box 25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37" name="Text Box 25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38" name="Text Box 25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39" name="Text Box 25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40" name="Text Box 25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41" name="Text Box 25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42" name="Text Box 25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43" name="Text Box 25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44" name="Text Box 25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45" name="Text Box 26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46" name="Text Box 26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47" name="Text Box 26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48" name="Text Box 26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49" name="Text Box 26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50" name="Text Box 26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51" name="Text Box 26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52" name="Text Box 26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53" name="Text Box 26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54" name="Text Box 26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55" name="Text Box 27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56" name="Text Box 27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57" name="Text Box 27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58" name="Text Box 27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59" name="Text Box 27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60" name="Text Box 27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61" name="Text Box 27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62" name="Text Box 27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63" name="Text Box 27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64" name="Text Box 27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65" name="Text Box 28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66" name="Text Box 28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67" name="Text Box 28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68" name="Text Box 28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69" name="Text Box 28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70" name="Text Box 28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71" name="Text Box 28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72" name="Text Box 28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73" name="Text Box 28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74" name="Text Box 28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75" name="Text Box 29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76" name="Text Box 29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77" name="Text Box 29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78" name="Text Box 29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79" name="Text Box 29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80" name="Text Box 29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81" name="Text Box 29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82" name="Text Box 29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83" name="Text Box 29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84" name="Text Box 29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85" name="Text Box 30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86" name="Text Box 30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87" name="Text Box 30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88" name="Text Box 30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89" name="Text Box 30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90" name="Text Box 30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91" name="Text Box 30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92" name="Text Box 30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93" name="Text Box 30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94" name="Text Box 30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95" name="Text Box 31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96" name="Text Box 31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97" name="Text Box 31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98" name="Text Box 31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399" name="Text Box 31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00" name="Text Box 31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01" name="Text Box 31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02" name="Text Box 31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03" name="Text Box 31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04" name="Text Box 31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05" name="Text Box 32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06" name="Text Box 32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07" name="Text Box 32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08" name="Text Box 32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09" name="Text Box 32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10" name="Text Box 32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11" name="Text Box 32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12" name="Text Box 32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13" name="Text Box 32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14" name="Text Box 32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15" name="Text Box 33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16" name="Text Box 33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17" name="Text Box 33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18" name="Text Box 33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19" name="Text Box 33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20" name="Text Box 33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21" name="Text Box 33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22" name="Text Box 33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23" name="Text Box 33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24" name="Text Box 33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25" name="Text Box 34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26" name="Text Box 34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27" name="Text Box 34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28" name="Text Box 34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29" name="Text Box 34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30" name="Text Box 34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31" name="Text Box 34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32" name="Text Box 34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33" name="Text Box 34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34" name="Text Box 34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35" name="Text Box 35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36" name="Text Box 35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37" name="Text Box 35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38" name="Text Box 35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39" name="Text Box 35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40" name="Text Box 35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41" name="Text Box 35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42" name="Text Box 35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43" name="Text Box 35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44" name="Text Box 35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45" name="Text Box 36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46" name="Text Box 36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47" name="Text Box 36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48" name="Text Box 36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49" name="Text Box 36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50" name="Text Box 36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51" name="Text Box 36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52" name="Text Box 36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53" name="Text Box 36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54" name="Text Box 36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55" name="Text Box 37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56" name="Text Box 37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57" name="Text Box 37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58" name="Text Box 37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59" name="Text Box 37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60" name="Text Box 37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61" name="Text Box 37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62" name="Text Box 37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63" name="Text Box 37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64" name="Text Box 37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65" name="Text Box 38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66" name="Text Box 38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67" name="Text Box 38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68" name="Text Box 38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69" name="Text Box 38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70" name="Text Box 38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71" name="Text Box 38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72" name="Text Box 38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73" name="Text Box 38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74" name="Text Box 38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75" name="Text Box 39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76" name="Text Box 39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77" name="Text Box 39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78" name="Text Box 39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79" name="Text Box 39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80" name="Text Box 39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81" name="Text Box 39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82" name="Text Box 39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83" name="Text Box 39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84" name="Text Box 39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85" name="Text Box 40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86" name="Text Box 40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87" name="Text Box 40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88" name="Text Box 40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89" name="Text Box 40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90" name="Text Box 40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91" name="Text Box 40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92" name="Text Box 40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93" name="Text Box 40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94" name="Text Box 40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95" name="Text Box 41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96" name="Text Box 41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97" name="Text Box 41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98" name="Text Box 41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499" name="Text Box 41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00" name="Text Box 41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01" name="Text Box 41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02" name="Text Box 41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03" name="Text Box 41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04" name="Text Box 41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05" name="Text Box 42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06" name="Text Box 42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07" name="Text Box 42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08" name="Text Box 42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09" name="Text Box 42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10" name="Text Box 42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11" name="Text Box 42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12" name="Text Box 42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13" name="Text Box 42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14" name="Text Box 42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15" name="Text Box 43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16" name="Text Box 43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17" name="Text Box 43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18" name="Text Box 43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19" name="Text Box 43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20" name="Text Box 43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21" name="Text Box 43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22" name="Text Box 43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23" name="Text Box 43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24" name="Text Box 43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25" name="Text Box 44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26" name="Text Box 44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27" name="Text Box 44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28" name="Text Box 44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29" name="Text Box 44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30" name="Text Box 44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31" name="Text Box 44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32" name="Text Box 44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33" name="Text Box 44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34" name="Text Box 44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35" name="Text Box 45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36" name="Text Box 45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37" name="Text Box 45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38" name="Text Box 45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39" name="Text Box 45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40" name="Text Box 45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41" name="Text Box 45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42" name="Text Box 45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43" name="Text Box 45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44" name="Text Box 45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45" name="Text Box 46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46" name="Text Box 46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47" name="Text Box 46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48" name="Text Box 46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49" name="Text Box 46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50" name="Text Box 46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51" name="Text Box 46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52" name="Text Box 46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53" name="Text Box 46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54" name="Text Box 46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55" name="Text Box 47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56" name="Text Box 47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57" name="Text Box 47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58" name="Text Box 47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59" name="Text Box 47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60" name="Text Box 47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61" name="Text Box 47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62" name="Text Box 47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63" name="Text Box 47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64" name="Text Box 47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65" name="Text Box 48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66" name="Text Box 48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67" name="Text Box 48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68" name="Text Box 48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69" name="Text Box 48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70" name="Text Box 48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71" name="Text Box 48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72" name="Text Box 48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73" name="Text Box 48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74" name="Text Box 48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75" name="Text Box 49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76" name="Text Box 49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77" name="Text Box 49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78" name="Text Box 49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79" name="Text Box 49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80" name="Text Box 49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81" name="Text Box 49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82" name="Text Box 49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83" name="Text Box 49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84" name="Text Box 49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85" name="Text Box 50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86" name="Text Box 50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87" name="Text Box 50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88" name="Text Box 50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89" name="Text Box 50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90" name="Text Box 50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91" name="Text Box 50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92" name="Text Box 50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93" name="Text Box 50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94" name="Text Box 50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95" name="Text Box 51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96" name="Text Box 51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97" name="Text Box 51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98" name="Text Box 51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599" name="Text Box 51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00" name="Text Box 51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01" name="Text Box 51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02" name="Text Box 51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03" name="Text Box 51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04" name="Text Box 51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05" name="Text Box 52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06" name="Text Box 52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07" name="Text Box 52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08" name="Text Box 52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09" name="Text Box 52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10" name="Text Box 52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11" name="Text Box 52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12" name="Text Box 52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13" name="Text Box 52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14" name="Text Box 52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15" name="Text Box 53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16" name="Text Box 53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17" name="Text Box 53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18" name="Text Box 53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19" name="Text Box 53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20" name="Text Box 53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21" name="Text Box 53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22" name="Text Box 53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23" name="Text Box 53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24" name="Text Box 53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25" name="Text Box 54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26" name="Text Box 54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27" name="Text Box 54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28" name="Text Box 54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29" name="Text Box 54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30" name="Text Box 54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31" name="Text Box 54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32" name="Text Box 54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33" name="Text Box 54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34" name="Text Box 54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35" name="Text Box 55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36" name="Text Box 55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37" name="Text Box 55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38" name="Text Box 55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39" name="Text Box 55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40" name="Text Box 55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41" name="Text Box 55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42" name="Text Box 55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43" name="Text Box 55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44" name="Text Box 55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45" name="Text Box 56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46" name="Text Box 56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47" name="Text Box 56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48" name="Text Box 56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49" name="Text Box 56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50" name="Text Box 56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51" name="Text Box 56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52" name="Text Box 56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53" name="Text Box 56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54" name="Text Box 56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55" name="Text Box 57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56" name="Text Box 57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57" name="Text Box 57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58" name="Text Box 57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59" name="Text Box 57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60" name="Text Box 57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61" name="Text Box 57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62" name="Text Box 57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63" name="Text Box 57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64" name="Text Box 57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65" name="Text Box 58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66" name="Text Box 58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67" name="Text Box 58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68" name="Text Box 58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69" name="Text Box 58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70" name="Text Box 58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71" name="Text Box 58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72" name="Text Box 58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73" name="Text Box 58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74" name="Text Box 58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75" name="Text Box 59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76" name="Text Box 59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77" name="Text Box 59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78" name="Text Box 59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79" name="Text Box 59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80" name="Text Box 59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81" name="Text Box 59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82" name="Text Box 59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83" name="Text Box 59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84" name="Text Box 59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85" name="Text Box 60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86" name="Text Box 60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87" name="Text Box 60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88" name="Text Box 60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89" name="Text Box 60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90" name="Text Box 60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91" name="Text Box 3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92" name="Text Box 3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93" name="Text Box 3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94" name="Text Box 3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95" name="Text Box 3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96" name="Text Box 3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97" name="Text Box 3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98" name="Text Box 3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699" name="Text Box 3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00" name="Text Box 4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01" name="Text Box 4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02" name="Text Box 4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03" name="Text Box 4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04" name="Text Box 4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05" name="Text Box 4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06" name="Text Box 4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07" name="Text Box 4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08" name="Text Box 4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09" name="Text Box 4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10" name="Text Box 5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11" name="Text Box 5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12" name="Text Box 5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13" name="Text Box 5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14" name="Text Box 5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15" name="Text Box 5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16" name="Text Box 5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17" name="Text Box 5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18" name="Text Box 5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19" name="Text Box 5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20" name="Text Box 6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21" name="Text Box 6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22" name="Text Box 6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23" name="Text Box 6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24" name="Text Box 6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25" name="Text Box 6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26" name="Text Box 6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27" name="Text Box 6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28" name="Text Box 6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29" name="Text Box 6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30" name="Text Box 7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31" name="Text Box 7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32" name="Text Box 7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33" name="Text Box 7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34" name="Text Box 7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35" name="Text Box 7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36" name="Text Box 7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37" name="Text Box 7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38" name="Text Box 7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39" name="Text Box 7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40" name="Text Box 8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41" name="Text Box 8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42" name="Text Box 8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43" name="Text Box 8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44" name="Text Box 8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45" name="Text Box 8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46" name="Text Box 8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47" name="Text Box 8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48" name="Text Box 8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49" name="Text Box 8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50" name="Text Box 9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51" name="Text Box 9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52" name="Text Box 9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53" name="Text Box 9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54" name="Text Box 9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55" name="Text Box 9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56" name="Text Box 9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57" name="Text Box 9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58" name="Text Box 9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59" name="Text Box 9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60" name="Text Box 10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61" name="Text Box 10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62" name="Text Box 10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63" name="Text Box 10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64" name="Text Box 10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65" name="Text Box 10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66" name="Text Box 10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67" name="Text Box 10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68" name="Text Box 10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69" name="Text Box 10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70" name="Text Box 11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71" name="Text Box 11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72" name="Text Box 11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73" name="Text Box 11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74" name="Text Box 11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75" name="Text Box 11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76" name="Text Box 11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77" name="Text Box 11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78" name="Text Box 11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79" name="Text Box 11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80" name="Text Box 12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81" name="Text Box 12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82" name="Text Box 12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83" name="Text Box 12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84" name="Text Box 12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85" name="Text Box 12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86" name="Text Box 12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87" name="Text Box 12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88" name="Text Box 12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89" name="Text Box 12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90" name="Text Box 13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91" name="Text Box 13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92" name="Text Box 13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93" name="Text Box 13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94" name="Text Box 13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95" name="Text Box 13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96" name="Text Box 13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97" name="Text Box 13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98" name="Text Box 13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799" name="Text Box 13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00" name="Text Box 14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01" name="Text Box 14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02" name="Text Box 14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03" name="Text Box 14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04" name="Text Box 14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05" name="Text Box 14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06" name="Text Box 14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07" name="Text Box 14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08" name="Text Box 14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09" name="Text Box 14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10" name="Text Box 15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11" name="Text Box 15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12" name="Text Box 15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13" name="Text Box 15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14" name="Text Box 15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15" name="Text Box 15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16" name="Text Box 15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17" name="Text Box 15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18" name="Text Box 15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19" name="Text Box 15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20" name="Text Box 16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21" name="Text Box 16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22" name="Text Box 16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23" name="Text Box 16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24" name="Text Box 16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25" name="Text Box 16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26" name="Text Box 16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27" name="Text Box 16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28" name="Text Box 16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29" name="Text Box 16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30" name="Text Box 17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31" name="Text Box 17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32" name="Text Box 17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33" name="Text Box 17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34" name="Text Box 17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35" name="Text Box 17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36" name="Text Box 17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37" name="Text Box 17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38" name="Text Box 17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39" name="Text Box 17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40" name="Text Box 18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41" name="Text Box 18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42" name="Text Box 18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43" name="Text Box 18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44" name="Text Box 18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45" name="Text Box 18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46" name="Text Box 18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47" name="Text Box 18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48" name="Text Box 18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49" name="Text Box 18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50" name="Text Box 19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51" name="Text Box 19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52" name="Text Box 19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53" name="Text Box 19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54" name="Text Box 19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55" name="Text Box 19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56" name="Text Box 19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57" name="Text Box 19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58" name="Text Box 19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59" name="Text Box 19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60" name="Text Box 20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61" name="Text Box 20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62" name="Text Box 20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63" name="Text Box 20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64" name="Text Box 20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65" name="Text Box 20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66" name="Text Box 20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67" name="Text Box 20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68" name="Text Box 20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69" name="Text Box 20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70" name="Text Box 21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71" name="Text Box 21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72" name="Text Box 21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73" name="Text Box 21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74" name="Text Box 21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75" name="Text Box 21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76" name="Text Box 21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77" name="Text Box 21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78" name="Text Box 21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79" name="Text Box 21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80" name="Text Box 22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81" name="Text Box 22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82" name="Text Box 22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83" name="Text Box 22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84" name="Text Box 22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85" name="Text Box 22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86" name="Text Box 22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87" name="Text Box 22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88" name="Text Box 22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89" name="Text Box 22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90" name="Text Box 23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91" name="Text Box 23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92" name="Text Box 23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93" name="Text Box 23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94" name="Text Box 23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95" name="Text Box 23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96" name="Text Box 23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97" name="Text Box 23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98" name="Text Box 23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899" name="Text Box 23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00" name="Text Box 24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01" name="Text Box 24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02" name="Text Box 24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03" name="Text Box 24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04" name="Text Box 24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05" name="Text Box 24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06" name="Text Box 24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07" name="Text Box 24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08" name="Text Box 24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09" name="Text Box 24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10" name="Text Box 25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11" name="Text Box 25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12" name="Text Box 25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13" name="Text Box 25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14" name="Text Box 25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15" name="Text Box 25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16" name="Text Box 25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17" name="Text Box 25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18" name="Text Box 25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19" name="Text Box 25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20" name="Text Box 26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21" name="Text Box 26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22" name="Text Box 26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23" name="Text Box 26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24" name="Text Box 26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25" name="Text Box 26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26" name="Text Box 26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27" name="Text Box 26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28" name="Text Box 26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29" name="Text Box 26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30" name="Text Box 27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31" name="Text Box 27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32" name="Text Box 27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33" name="Text Box 27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34" name="Text Box 27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35" name="Text Box 27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36" name="Text Box 27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37" name="Text Box 27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38" name="Text Box 27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39" name="Text Box 27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40" name="Text Box 28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41" name="Text Box 28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42" name="Text Box 28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43" name="Text Box 28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44" name="Text Box 28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45" name="Text Box 28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46" name="Text Box 28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47" name="Text Box 28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48" name="Text Box 28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49" name="Text Box 28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50" name="Text Box 29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51" name="Text Box 29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52" name="Text Box 29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53" name="Text Box 29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54" name="Text Box 29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55" name="Text Box 29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56" name="Text Box 29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57" name="Text Box 29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58" name="Text Box 29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59" name="Text Box 29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60" name="Text Box 30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61" name="Text Box 30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62" name="Text Box 30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63" name="Text Box 30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64" name="Text Box 30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65" name="Text Box 30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66" name="Text Box 30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67" name="Text Box 30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68" name="Text Box 30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69" name="Text Box 30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70" name="Text Box 31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71" name="Text Box 31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72" name="Text Box 31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73" name="Text Box 31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74" name="Text Box 31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75" name="Text Box 31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76" name="Text Box 31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77" name="Text Box 31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78" name="Text Box 31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79" name="Text Box 31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80" name="Text Box 32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81" name="Text Box 32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82" name="Text Box 32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83" name="Text Box 32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84" name="Text Box 32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85" name="Text Box 32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86" name="Text Box 32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87" name="Text Box 32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88" name="Text Box 32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89" name="Text Box 32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90" name="Text Box 33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91" name="Text Box 33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92" name="Text Box 33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93" name="Text Box 33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94" name="Text Box 33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95" name="Text Box 33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96" name="Text Box 33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97" name="Text Box 33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98" name="Text Box 33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4999" name="Text Box 33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00" name="Text Box 34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01" name="Text Box 34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02" name="Text Box 34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03" name="Text Box 34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04" name="Text Box 34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05" name="Text Box 34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06" name="Text Box 34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07" name="Text Box 34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08" name="Text Box 34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09" name="Text Box 34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10" name="Text Box 35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11" name="Text Box 35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12" name="Text Box 35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13" name="Text Box 35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14" name="Text Box 35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15" name="Text Box 35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16" name="Text Box 35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17" name="Text Box 35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18" name="Text Box 35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19" name="Text Box 35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20" name="Text Box 36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21" name="Text Box 36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22" name="Text Box 36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23" name="Text Box 36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24" name="Text Box 36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25" name="Text Box 36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26" name="Text Box 36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27" name="Text Box 36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28" name="Text Box 36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29" name="Text Box 36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30" name="Text Box 37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31" name="Text Box 37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32" name="Text Box 37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33" name="Text Box 37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34" name="Text Box 37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35" name="Text Box 37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36" name="Text Box 37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37" name="Text Box 37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38" name="Text Box 37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39" name="Text Box 37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40" name="Text Box 38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41" name="Text Box 38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42" name="Text Box 38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43" name="Text Box 38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44" name="Text Box 38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45" name="Text Box 38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46" name="Text Box 38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47" name="Text Box 38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48" name="Text Box 38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49" name="Text Box 38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50" name="Text Box 39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51" name="Text Box 39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52" name="Text Box 39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53" name="Text Box 39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54" name="Text Box 39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55" name="Text Box 39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56" name="Text Box 39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57" name="Text Box 39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58" name="Text Box 39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59" name="Text Box 39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60" name="Text Box 40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61" name="Text Box 40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62" name="Text Box 40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63" name="Text Box 40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64" name="Text Box 40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65" name="Text Box 40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66" name="Text Box 40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67" name="Text Box 40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68" name="Text Box 40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69" name="Text Box 40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70" name="Text Box 41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71" name="Text Box 41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72" name="Text Box 41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73" name="Text Box 41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74" name="Text Box 41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75" name="Text Box 41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76" name="Text Box 41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77" name="Text Box 41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78" name="Text Box 41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79" name="Text Box 41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80" name="Text Box 42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81" name="Text Box 42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82" name="Text Box 42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83" name="Text Box 42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84" name="Text Box 42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85" name="Text Box 42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86" name="Text Box 42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87" name="Text Box 42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88" name="Text Box 42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89" name="Text Box 42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90" name="Text Box 43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91" name="Text Box 43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92" name="Text Box 43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93" name="Text Box 43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94" name="Text Box 43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95" name="Text Box 43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96" name="Text Box 43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97" name="Text Box 43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98" name="Text Box 43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099" name="Text Box 43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00" name="Text Box 44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01" name="Text Box 44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02" name="Text Box 44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03" name="Text Box 44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04" name="Text Box 44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05" name="Text Box 44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06" name="Text Box 44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07" name="Text Box 44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08" name="Text Box 44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09" name="Text Box 44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10" name="Text Box 45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11" name="Text Box 45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12" name="Text Box 45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13" name="Text Box 45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14" name="Text Box 45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15" name="Text Box 45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16" name="Text Box 45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17" name="Text Box 45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18" name="Text Box 45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19" name="Text Box 45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20" name="Text Box 46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21" name="Text Box 46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22" name="Text Box 46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23" name="Text Box 46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24" name="Text Box 46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25" name="Text Box 46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26" name="Text Box 46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27" name="Text Box 46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28" name="Text Box 46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29" name="Text Box 46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30" name="Text Box 47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31" name="Text Box 47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32" name="Text Box 47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33" name="Text Box 47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34" name="Text Box 47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35" name="Text Box 47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36" name="Text Box 47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37" name="Text Box 47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38" name="Text Box 47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39" name="Text Box 47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40" name="Text Box 48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41" name="Text Box 48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42" name="Text Box 48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43" name="Text Box 48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44" name="Text Box 48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45" name="Text Box 48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46" name="Text Box 48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47" name="Text Box 48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48" name="Text Box 48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49" name="Text Box 48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50" name="Text Box 49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51" name="Text Box 49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52" name="Text Box 49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53" name="Text Box 49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54" name="Text Box 49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55" name="Text Box 49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56" name="Text Box 49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57" name="Text Box 49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58" name="Text Box 49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59" name="Text Box 49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60" name="Text Box 50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61" name="Text Box 50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62" name="Text Box 50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63" name="Text Box 50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64" name="Text Box 50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65" name="Text Box 50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66" name="Text Box 50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67" name="Text Box 50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68" name="Text Box 50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69" name="Text Box 50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70" name="Text Box 51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71" name="Text Box 51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72" name="Text Box 51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73" name="Text Box 51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74" name="Text Box 51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75" name="Text Box 51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76" name="Text Box 51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77" name="Text Box 51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78" name="Text Box 51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79" name="Text Box 51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80" name="Text Box 52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81" name="Text Box 52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82" name="Text Box 52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83" name="Text Box 52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84" name="Text Box 52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85" name="Text Box 52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86" name="Text Box 52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87" name="Text Box 52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88" name="Text Box 52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89" name="Text Box 52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90" name="Text Box 53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91" name="Text Box 53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92" name="Text Box 53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93" name="Text Box 53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94" name="Text Box 53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95" name="Text Box 53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96" name="Text Box 53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97" name="Text Box 53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98" name="Text Box 53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199" name="Text Box 53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00" name="Text Box 54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01" name="Text Box 54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02" name="Text Box 54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03" name="Text Box 54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04" name="Text Box 54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05" name="Text Box 54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06" name="Text Box 54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07" name="Text Box 54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08" name="Text Box 54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09" name="Text Box 54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10" name="Text Box 55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11" name="Text Box 55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12" name="Text Box 55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13" name="Text Box 55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14" name="Text Box 55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15" name="Text Box 55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16" name="Text Box 55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17" name="Text Box 55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18" name="Text Box 55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19" name="Text Box 55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20" name="Text Box 56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21" name="Text Box 56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22" name="Text Box 56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23" name="Text Box 56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24" name="Text Box 56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25" name="Text Box 56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26" name="Text Box 56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27" name="Text Box 56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28" name="Text Box 56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29" name="Text Box 56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30" name="Text Box 57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31" name="Text Box 57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32" name="Text Box 57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33" name="Text Box 57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34" name="Text Box 57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35" name="Text Box 57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36" name="Text Box 57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37" name="Text Box 57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38" name="Text Box 57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39" name="Text Box 57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40" name="Text Box 58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41" name="Text Box 58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42" name="Text Box 58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43" name="Text Box 58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44" name="Text Box 58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45" name="Text Box 58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46" name="Text Box 58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47" name="Text Box 58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48" name="Text Box 58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49" name="Text Box 58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50" name="Text Box 59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51" name="Text Box 59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52" name="Text Box 59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53" name="Text Box 59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54" name="Text Box 59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55" name="Text Box 59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56" name="Text Box 596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57" name="Text Box 597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58" name="Text Box 598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59" name="Text Box 599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60" name="Text Box 600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61" name="Text Box 601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62" name="Text Box 602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63" name="Text Box 603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64" name="Text Box 604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5265" name="Text Box 605"/>
        <xdr:cNvSpPr txBox="1">
          <a:spLocks noChangeArrowheads="1"/>
        </xdr:cNvSpPr>
      </xdr:nvSpPr>
      <xdr:spPr>
        <a:xfrm>
          <a:off x="6877050" y="0"/>
          <a:ext cx="0" cy="2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17</xdr:row>
      <xdr:rowOff>0</xdr:rowOff>
    </xdr:from>
    <xdr:to>
      <xdr:col>2</xdr:col>
      <xdr:colOff>733425</xdr:colOff>
      <xdr:row>41</xdr:row>
      <xdr:rowOff>45570</xdr:rowOff>
    </xdr:to>
    <xdr:sp macro="" textlink="">
      <xdr:nvSpPr>
        <xdr:cNvPr id="2" name="Text Box 410"/>
        <xdr:cNvSpPr txBox="1">
          <a:spLocks noChangeArrowheads="1"/>
        </xdr:cNvSpPr>
      </xdr:nvSpPr>
      <xdr:spPr bwMode="auto">
        <a:xfrm>
          <a:off x="2114550" y="7353300"/>
          <a:ext cx="104775" cy="463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17</xdr:row>
      <xdr:rowOff>0</xdr:rowOff>
    </xdr:from>
    <xdr:to>
      <xdr:col>1</xdr:col>
      <xdr:colOff>457200</xdr:colOff>
      <xdr:row>26</xdr:row>
      <xdr:rowOff>136338</xdr:rowOff>
    </xdr:to>
    <xdr:sp macro="" textlink="">
      <xdr:nvSpPr>
        <xdr:cNvPr id="3" name="Text Box 410"/>
        <xdr:cNvSpPr txBox="1">
          <a:spLocks noChangeArrowheads="1"/>
        </xdr:cNvSpPr>
      </xdr:nvSpPr>
      <xdr:spPr bwMode="auto">
        <a:xfrm>
          <a:off x="771525" y="7353300"/>
          <a:ext cx="114300" cy="1869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17</xdr:row>
      <xdr:rowOff>0</xdr:rowOff>
    </xdr:from>
    <xdr:to>
      <xdr:col>1</xdr:col>
      <xdr:colOff>457200</xdr:colOff>
      <xdr:row>19</xdr:row>
      <xdr:rowOff>80869</xdr:rowOff>
    </xdr:to>
    <xdr:sp macro="" textlink="">
      <xdr:nvSpPr>
        <xdr:cNvPr id="4" name="Text Box 410"/>
        <xdr:cNvSpPr txBox="1">
          <a:spLocks noChangeArrowheads="1"/>
        </xdr:cNvSpPr>
      </xdr:nvSpPr>
      <xdr:spPr bwMode="auto">
        <a:xfrm>
          <a:off x="771525" y="7353300"/>
          <a:ext cx="114300" cy="480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17</xdr:row>
      <xdr:rowOff>0</xdr:rowOff>
    </xdr:from>
    <xdr:to>
      <xdr:col>1</xdr:col>
      <xdr:colOff>457200</xdr:colOff>
      <xdr:row>27</xdr:row>
      <xdr:rowOff>121771</xdr:rowOff>
    </xdr:to>
    <xdr:sp macro="" textlink="">
      <xdr:nvSpPr>
        <xdr:cNvPr id="5" name="Text Box 410"/>
        <xdr:cNvSpPr txBox="1">
          <a:spLocks noChangeArrowheads="1"/>
        </xdr:cNvSpPr>
      </xdr:nvSpPr>
      <xdr:spPr bwMode="auto">
        <a:xfrm>
          <a:off x="771525" y="7353300"/>
          <a:ext cx="114300" cy="20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17</xdr:row>
      <xdr:rowOff>0</xdr:rowOff>
    </xdr:from>
    <xdr:to>
      <xdr:col>1</xdr:col>
      <xdr:colOff>457200</xdr:colOff>
      <xdr:row>19</xdr:row>
      <xdr:rowOff>66861</xdr:rowOff>
    </xdr:to>
    <xdr:sp macro="" textlink="">
      <xdr:nvSpPr>
        <xdr:cNvPr id="6" name="Text Box 410"/>
        <xdr:cNvSpPr txBox="1">
          <a:spLocks noChangeArrowheads="1"/>
        </xdr:cNvSpPr>
      </xdr:nvSpPr>
      <xdr:spPr bwMode="auto">
        <a:xfrm>
          <a:off x="771525" y="7353300"/>
          <a:ext cx="114300" cy="46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457200</xdr:colOff>
      <xdr:row>14</xdr:row>
      <xdr:rowOff>243354</xdr:rowOff>
    </xdr:to>
    <xdr:sp macro="" textlink="">
      <xdr:nvSpPr>
        <xdr:cNvPr id="7" name="Text Box 410"/>
        <xdr:cNvSpPr txBox="1">
          <a:spLocks noChangeArrowheads="1"/>
        </xdr:cNvSpPr>
      </xdr:nvSpPr>
      <xdr:spPr bwMode="auto">
        <a:xfrm>
          <a:off x="771525" y="2981325"/>
          <a:ext cx="114300" cy="2110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457200</xdr:colOff>
      <xdr:row>8</xdr:row>
      <xdr:rowOff>209550</xdr:rowOff>
    </xdr:to>
    <xdr:sp macro="" textlink="">
      <xdr:nvSpPr>
        <xdr:cNvPr id="8" name="Text Box 410"/>
        <xdr:cNvSpPr txBox="1">
          <a:spLocks noChangeArrowheads="1"/>
        </xdr:cNvSpPr>
      </xdr:nvSpPr>
      <xdr:spPr bwMode="auto">
        <a:xfrm>
          <a:off x="771525" y="2981325"/>
          <a:ext cx="114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17</xdr:row>
      <xdr:rowOff>0</xdr:rowOff>
    </xdr:from>
    <xdr:to>
      <xdr:col>1</xdr:col>
      <xdr:colOff>457200</xdr:colOff>
      <xdr:row>19</xdr:row>
      <xdr:rowOff>128494</xdr:rowOff>
    </xdr:to>
    <xdr:sp macro="" textlink="">
      <xdr:nvSpPr>
        <xdr:cNvPr id="9" name="Text Box 410"/>
        <xdr:cNvSpPr txBox="1">
          <a:spLocks noChangeArrowheads="1"/>
        </xdr:cNvSpPr>
      </xdr:nvSpPr>
      <xdr:spPr bwMode="auto">
        <a:xfrm>
          <a:off x="771525" y="7353300"/>
          <a:ext cx="114300" cy="480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17</xdr:row>
      <xdr:rowOff>0</xdr:rowOff>
    </xdr:from>
    <xdr:to>
      <xdr:col>1</xdr:col>
      <xdr:colOff>457200</xdr:colOff>
      <xdr:row>19</xdr:row>
      <xdr:rowOff>114486</xdr:rowOff>
    </xdr:to>
    <xdr:sp macro="" textlink="">
      <xdr:nvSpPr>
        <xdr:cNvPr id="10" name="Text Box 410"/>
        <xdr:cNvSpPr txBox="1">
          <a:spLocks noChangeArrowheads="1"/>
        </xdr:cNvSpPr>
      </xdr:nvSpPr>
      <xdr:spPr bwMode="auto">
        <a:xfrm>
          <a:off x="771525" y="7353300"/>
          <a:ext cx="114300" cy="46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457200</xdr:colOff>
      <xdr:row>15</xdr:row>
      <xdr:rowOff>24279</xdr:rowOff>
    </xdr:to>
    <xdr:sp macro="" textlink="">
      <xdr:nvSpPr>
        <xdr:cNvPr id="11" name="Text Box 410"/>
        <xdr:cNvSpPr txBox="1">
          <a:spLocks noChangeArrowheads="1"/>
        </xdr:cNvSpPr>
      </xdr:nvSpPr>
      <xdr:spPr bwMode="auto">
        <a:xfrm>
          <a:off x="771525" y="2981325"/>
          <a:ext cx="114300" cy="2110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457200</xdr:colOff>
      <xdr:row>8</xdr:row>
      <xdr:rowOff>257175</xdr:rowOff>
    </xdr:to>
    <xdr:sp macro="" textlink="">
      <xdr:nvSpPr>
        <xdr:cNvPr id="12" name="Text Box 410"/>
        <xdr:cNvSpPr txBox="1">
          <a:spLocks noChangeArrowheads="1"/>
        </xdr:cNvSpPr>
      </xdr:nvSpPr>
      <xdr:spPr bwMode="auto">
        <a:xfrm>
          <a:off x="771525" y="2981325"/>
          <a:ext cx="114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15</xdr:row>
      <xdr:rowOff>0</xdr:rowOff>
    </xdr:from>
    <xdr:to>
      <xdr:col>1</xdr:col>
      <xdr:colOff>457200</xdr:colOff>
      <xdr:row>19</xdr:row>
      <xdr:rowOff>190500</xdr:rowOff>
    </xdr:to>
    <xdr:sp macro="" textlink="">
      <xdr:nvSpPr>
        <xdr:cNvPr id="2" name="Text Box 410"/>
        <xdr:cNvSpPr txBox="1">
          <a:spLocks noChangeArrowheads="1"/>
        </xdr:cNvSpPr>
      </xdr:nvSpPr>
      <xdr:spPr bwMode="auto">
        <a:xfrm>
          <a:off x="723900" y="7162800"/>
          <a:ext cx="1143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15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3" name="Text Box 410"/>
        <xdr:cNvSpPr txBox="1">
          <a:spLocks noChangeArrowheads="1"/>
        </xdr:cNvSpPr>
      </xdr:nvSpPr>
      <xdr:spPr bwMode="auto">
        <a:xfrm>
          <a:off x="723900" y="7162800"/>
          <a:ext cx="114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" name="Text Box 3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" name="Text Box 3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" name="Text Box 3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" name="Text Box 3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6" name="Text Box 3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7" name="Text Box 3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8" name="Text Box 3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9" name="Text Box 3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0" name="Text Box 3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1" name="Text Box 4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2" name="Text Box 4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3" name="Text Box 4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4" name="Text Box 4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5" name="Text Box 4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6" name="Text Box 4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7" name="Text Box 4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8" name="Text Box 4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9" name="Text Box 4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0" name="Text Box 4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1" name="Text Box 5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2" name="Text Box 5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3" name="Text Box 5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4" name="Text Box 5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5" name="Text Box 5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6" name="Text Box 5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7" name="Text Box 5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8" name="Text Box 5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9" name="Text Box 5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0" name="Text Box 5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1" name="Text Box 6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3" name="Text Box 6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4" name="Text Box 6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5" name="Text Box 6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6" name="Text Box 6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7" name="Text Box 6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8" name="Text Box 6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9" name="Text Box 6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0" name="Text Box 6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1" name="Text Box 7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2" name="Text Box 7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3" name="Text Box 7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4" name="Text Box 7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5" name="Text Box 7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6" name="Text Box 7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7" name="Text Box 7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8" name="Text Box 7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9" name="Text Box 7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0" name="Text Box 7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1" name="Text Box 8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2" name="Text Box 8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3" name="Text Box 8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4" name="Text Box 8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5" name="Text Box 8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6" name="Text Box 8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7" name="Text Box 8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8" name="Text Box 8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9" name="Text Box 8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60" name="Text Box 8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61" name="Text Box 9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62" name="Text Box 9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63" name="Text Box 9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64" name="Text Box 9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65" name="Text Box 9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66" name="Text Box 9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67" name="Text Box 9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68" name="Text Box 9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69" name="Text Box 9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70" name="Text Box 9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71" name="Text Box 10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72" name="Text Box 10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73" name="Text Box 10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74" name="Text Box 10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75" name="Text Box 10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76" name="Text Box 10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77" name="Text Box 10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78" name="Text Box 10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79" name="Text Box 10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80" name="Text Box 10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81" name="Text Box 11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82" name="Text Box 11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83" name="Text Box 11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84" name="Text Box 11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85" name="Text Box 11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86" name="Text Box 11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87" name="Text Box 11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88" name="Text Box 11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89" name="Text Box 11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90" name="Text Box 11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91" name="Text Box 12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92" name="Text Box 12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93" name="Text Box 12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94" name="Text Box 12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95" name="Text Box 12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96" name="Text Box 12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97" name="Text Box 12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98" name="Text Box 12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99" name="Text Box 12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00" name="Text Box 12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01" name="Text Box 13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02" name="Text Box 13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03" name="Text Box 13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04" name="Text Box 13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05" name="Text Box 13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06" name="Text Box 13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07" name="Text Box 13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08" name="Text Box 13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09" name="Text Box 13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10" name="Text Box 13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11" name="Text Box 14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12" name="Text Box 14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13" name="Text Box 14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14" name="Text Box 14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15" name="Text Box 14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16" name="Text Box 14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17" name="Text Box 14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18" name="Text Box 14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19" name="Text Box 14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20" name="Text Box 14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21" name="Text Box 15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22" name="Text Box 15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23" name="Text Box 15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24" name="Text Box 15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25" name="Text Box 15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26" name="Text Box 15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27" name="Text Box 15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28" name="Text Box 15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29" name="Text Box 15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30" name="Text Box 15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31" name="Text Box 16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32" name="Text Box 16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39" name="Text Box 16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40" name="Text Box 16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41" name="Text Box 17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42" name="Text Box 17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43" name="Text Box 17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44" name="Text Box 17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45" name="Text Box 17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46" name="Text Box 17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47" name="Text Box 17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48" name="Text Box 17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49" name="Text Box 17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50" name="Text Box 17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51" name="Text Box 18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52" name="Text Box 18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53" name="Text Box 18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54" name="Text Box 18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55" name="Text Box 18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56" name="Text Box 18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57" name="Text Box 18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58" name="Text Box 18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59" name="Text Box 18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60" name="Text Box 18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61" name="Text Box 19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62" name="Text Box 19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63" name="Text Box 19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64" name="Text Box 19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65" name="Text Box 19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66" name="Text Box 19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67" name="Text Box 19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68" name="Text Box 19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69" name="Text Box 19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70" name="Text Box 19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71" name="Text Box 20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72" name="Text Box 20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73" name="Text Box 20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74" name="Text Box 20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75" name="Text Box 20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76" name="Text Box 20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77" name="Text Box 20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78" name="Text Box 20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79" name="Text Box 20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80" name="Text Box 20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81" name="Text Box 21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82" name="Text Box 21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83" name="Text Box 21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84" name="Text Box 21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85" name="Text Box 21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86" name="Text Box 21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87" name="Text Box 21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88" name="Text Box 21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89" name="Text Box 21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90" name="Text Box 21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91" name="Text Box 22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92" name="Text Box 22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93" name="Text Box 22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94" name="Text Box 22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95" name="Text Box 22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96" name="Text Box 22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97" name="Text Box 22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98" name="Text Box 22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199" name="Text Box 22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00" name="Text Box 22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01" name="Text Box 23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02" name="Text Box 23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03" name="Text Box 23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04" name="Text Box 23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05" name="Text Box 23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06" name="Text Box 23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07" name="Text Box 23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08" name="Text Box 23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09" name="Text Box 23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10" name="Text Box 23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11" name="Text Box 24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12" name="Text Box 24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13" name="Text Box 24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14" name="Text Box 24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15" name="Text Box 24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16" name="Text Box 24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17" name="Text Box 24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18" name="Text Box 24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19" name="Text Box 24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20" name="Text Box 24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21" name="Text Box 25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22" name="Text Box 25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23" name="Text Box 25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24" name="Text Box 25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25" name="Text Box 25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26" name="Text Box 25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27" name="Text Box 25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28" name="Text Box 25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29" name="Text Box 25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30" name="Text Box 25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31" name="Text Box 26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32" name="Text Box 26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33" name="Text Box 26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34" name="Text Box 26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35" name="Text Box 26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36" name="Text Box 26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37" name="Text Box 26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38" name="Text Box 26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39" name="Text Box 26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40" name="Text Box 26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41" name="Text Box 27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42" name="Text Box 27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43" name="Text Box 27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44" name="Text Box 27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45" name="Text Box 27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46" name="Text Box 27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47" name="Text Box 27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48" name="Text Box 27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49" name="Text Box 27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50" name="Text Box 27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51" name="Text Box 28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52" name="Text Box 28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53" name="Text Box 28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54" name="Text Box 28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55" name="Text Box 28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56" name="Text Box 28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57" name="Text Box 28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58" name="Text Box 28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59" name="Text Box 28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60" name="Text Box 28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61" name="Text Box 29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62" name="Text Box 29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63" name="Text Box 29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64" name="Text Box 29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65" name="Text Box 29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66" name="Text Box 29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67" name="Text Box 29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68" name="Text Box 29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69" name="Text Box 29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70" name="Text Box 29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71" name="Text Box 30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72" name="Text Box 30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73" name="Text Box 30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74" name="Text Box 30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75" name="Text Box 30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76" name="Text Box 30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77" name="Text Box 30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78" name="Text Box 30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79" name="Text Box 30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80" name="Text Box 30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81" name="Text Box 31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82" name="Text Box 31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83" name="Text Box 31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84" name="Text Box 31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85" name="Text Box 31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86" name="Text Box 31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87" name="Text Box 31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88" name="Text Box 31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89" name="Text Box 31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90" name="Text Box 31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91" name="Text Box 32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92" name="Text Box 32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93" name="Text Box 32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94" name="Text Box 32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95" name="Text Box 32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96" name="Text Box 32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97" name="Text Box 32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98" name="Text Box 32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299" name="Text Box 32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00" name="Text Box 32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01" name="Text Box 33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02" name="Text Box 33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03" name="Text Box 33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04" name="Text Box 33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05" name="Text Box 33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06" name="Text Box 33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07" name="Text Box 33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08" name="Text Box 33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09" name="Text Box 33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10" name="Text Box 33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11" name="Text Box 34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12" name="Text Box 34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13" name="Text Box 34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14" name="Text Box 34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15" name="Text Box 34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16" name="Text Box 34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17" name="Text Box 34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18" name="Text Box 34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19" name="Text Box 34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20" name="Text Box 34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21" name="Text Box 35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22" name="Text Box 35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23" name="Text Box 35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24" name="Text Box 35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25" name="Text Box 35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26" name="Text Box 35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27" name="Text Box 35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28" name="Text Box 35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29" name="Text Box 35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30" name="Text Box 35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31" name="Text Box 36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32" name="Text Box 36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33" name="Text Box 36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34" name="Text Box 36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35" name="Text Box 36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36" name="Text Box 36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37" name="Text Box 36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38" name="Text Box 36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39" name="Text Box 36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40" name="Text Box 36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41" name="Text Box 37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42" name="Text Box 37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43" name="Text Box 37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44" name="Text Box 37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45" name="Text Box 37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46" name="Text Box 37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47" name="Text Box 37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48" name="Text Box 37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49" name="Text Box 37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50" name="Text Box 37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51" name="Text Box 38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52" name="Text Box 38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53" name="Text Box 38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54" name="Text Box 38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55" name="Text Box 38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56" name="Text Box 38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57" name="Text Box 38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58" name="Text Box 38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59" name="Text Box 38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60" name="Text Box 38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61" name="Text Box 39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62" name="Text Box 39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63" name="Text Box 39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64" name="Text Box 39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65" name="Text Box 39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66" name="Text Box 39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67" name="Text Box 39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68" name="Text Box 39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69" name="Text Box 39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70" name="Text Box 39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71" name="Text Box 40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72" name="Text Box 40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73" name="Text Box 40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74" name="Text Box 40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75" name="Text Box 40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76" name="Text Box 40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77" name="Text Box 40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78" name="Text Box 40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79" name="Text Box 40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80" name="Text Box 40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81" name="Text Box 41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82" name="Text Box 41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83" name="Text Box 41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84" name="Text Box 41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85" name="Text Box 41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86" name="Text Box 41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87" name="Text Box 41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88" name="Text Box 41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89" name="Text Box 41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90" name="Text Box 41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91" name="Text Box 42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92" name="Text Box 42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93" name="Text Box 42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94" name="Text Box 42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95" name="Text Box 42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96" name="Text Box 42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97" name="Text Box 42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98" name="Text Box 42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399" name="Text Box 42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00" name="Text Box 42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01" name="Text Box 43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02" name="Text Box 43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03" name="Text Box 43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04" name="Text Box 43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05" name="Text Box 43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06" name="Text Box 43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07" name="Text Box 43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08" name="Text Box 43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09" name="Text Box 43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10" name="Text Box 43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11" name="Text Box 44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12" name="Text Box 44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13" name="Text Box 44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14" name="Text Box 44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15" name="Text Box 44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16" name="Text Box 44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17" name="Text Box 44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18" name="Text Box 44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19" name="Text Box 44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20" name="Text Box 44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21" name="Text Box 45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22" name="Text Box 45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23" name="Text Box 45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24" name="Text Box 45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25" name="Text Box 45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26" name="Text Box 45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27" name="Text Box 45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28" name="Text Box 45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29" name="Text Box 45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30" name="Text Box 45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31" name="Text Box 46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32" name="Text Box 46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33" name="Text Box 46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34" name="Text Box 46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35" name="Text Box 46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36" name="Text Box 46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37" name="Text Box 46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38" name="Text Box 46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39" name="Text Box 46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40" name="Text Box 46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41" name="Text Box 47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42" name="Text Box 47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43" name="Text Box 47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44" name="Text Box 47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45" name="Text Box 47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46" name="Text Box 47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47" name="Text Box 47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48" name="Text Box 47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49" name="Text Box 47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50" name="Text Box 47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51" name="Text Box 48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52" name="Text Box 48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53" name="Text Box 48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54" name="Text Box 48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55" name="Text Box 48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56" name="Text Box 48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57" name="Text Box 48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58" name="Text Box 48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59" name="Text Box 48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60" name="Text Box 48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61" name="Text Box 49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62" name="Text Box 49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63" name="Text Box 49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64" name="Text Box 49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65" name="Text Box 49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66" name="Text Box 49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67" name="Text Box 49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68" name="Text Box 49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69" name="Text Box 49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70" name="Text Box 49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71" name="Text Box 50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72" name="Text Box 50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73" name="Text Box 50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74" name="Text Box 50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75" name="Text Box 50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76" name="Text Box 50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77" name="Text Box 50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78" name="Text Box 50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79" name="Text Box 50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80" name="Text Box 50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81" name="Text Box 51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82" name="Text Box 51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83" name="Text Box 51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84" name="Text Box 51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85" name="Text Box 51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86" name="Text Box 51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87" name="Text Box 51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88" name="Text Box 51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89" name="Text Box 51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90" name="Text Box 51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91" name="Text Box 52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92" name="Text Box 52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93" name="Text Box 52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94" name="Text Box 52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95" name="Text Box 52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96" name="Text Box 52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97" name="Text Box 52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98" name="Text Box 52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499" name="Text Box 52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00" name="Text Box 52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01" name="Text Box 53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02" name="Text Box 53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03" name="Text Box 53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04" name="Text Box 53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05" name="Text Box 53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06" name="Text Box 53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07" name="Text Box 53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08" name="Text Box 53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09" name="Text Box 53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10" name="Text Box 53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11" name="Text Box 54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12" name="Text Box 54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13" name="Text Box 54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14" name="Text Box 54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15" name="Text Box 54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16" name="Text Box 54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17" name="Text Box 54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18" name="Text Box 54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19" name="Text Box 54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20" name="Text Box 54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21" name="Text Box 55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22" name="Text Box 55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23" name="Text Box 55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24" name="Text Box 55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25" name="Text Box 55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26" name="Text Box 55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27" name="Text Box 55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28" name="Text Box 55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29" name="Text Box 55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30" name="Text Box 55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31" name="Text Box 56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32" name="Text Box 56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33" name="Text Box 56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34" name="Text Box 56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35" name="Text Box 56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36" name="Text Box 56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37" name="Text Box 56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38" name="Text Box 56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39" name="Text Box 56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40" name="Text Box 56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41" name="Text Box 57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42" name="Text Box 57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43" name="Text Box 57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44" name="Text Box 57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45" name="Text Box 57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46" name="Text Box 57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47" name="Text Box 57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48" name="Text Box 57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49" name="Text Box 57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50" name="Text Box 57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51" name="Text Box 58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52" name="Text Box 58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53" name="Text Box 58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54" name="Text Box 58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55" name="Text Box 58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56" name="Text Box 58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57" name="Text Box 58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58" name="Text Box 58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59" name="Text Box 58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60" name="Text Box 58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61" name="Text Box 59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62" name="Text Box 59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63" name="Text Box 59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64" name="Text Box 59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65" name="Text Box 59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66" name="Text Box 59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67" name="Text Box 59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68" name="Text Box 59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69" name="Text Box 59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70" name="Text Box 59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71" name="Text Box 60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72" name="Text Box 60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73" name="Text Box 60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74" name="Text Box 60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75" name="Text Box 60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106680</xdr:colOff>
      <xdr:row>8</xdr:row>
      <xdr:rowOff>38100</xdr:rowOff>
    </xdr:to>
    <xdr:sp macro="" textlink="">
      <xdr:nvSpPr>
        <xdr:cNvPr id="576" name="Text Box 60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99060</xdr:colOff>
      <xdr:row>49</xdr:row>
      <xdr:rowOff>45720</xdr:rowOff>
    </xdr:to>
    <xdr:sp macro="" textlink="">
      <xdr:nvSpPr>
        <xdr:cNvPr id="577" name="Text Box 570"/>
        <xdr:cNvSpPr txBox="1">
          <a:spLocks noChangeArrowheads="1"/>
        </xdr:cNvSpPr>
      </xdr:nvSpPr>
      <xdr:spPr>
        <a:xfrm>
          <a:off x="8391525" y="600075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99060</xdr:colOff>
      <xdr:row>49</xdr:row>
      <xdr:rowOff>45720</xdr:rowOff>
    </xdr:to>
    <xdr:sp macro="" textlink="">
      <xdr:nvSpPr>
        <xdr:cNvPr id="578" name="Text Box 571"/>
        <xdr:cNvSpPr txBox="1">
          <a:spLocks noChangeArrowheads="1"/>
        </xdr:cNvSpPr>
      </xdr:nvSpPr>
      <xdr:spPr>
        <a:xfrm>
          <a:off x="8391525" y="600075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99060</xdr:colOff>
      <xdr:row>49</xdr:row>
      <xdr:rowOff>45720</xdr:rowOff>
    </xdr:to>
    <xdr:sp macro="" textlink="">
      <xdr:nvSpPr>
        <xdr:cNvPr id="579" name="Text Box 572"/>
        <xdr:cNvSpPr txBox="1">
          <a:spLocks noChangeArrowheads="1"/>
        </xdr:cNvSpPr>
      </xdr:nvSpPr>
      <xdr:spPr>
        <a:xfrm>
          <a:off x="8391525" y="600075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"/>
  <sheetViews>
    <sheetView tabSelected="1" zoomScaleNormal="100" workbookViewId="0">
      <selection activeCell="Y103" sqref="Y103"/>
    </sheetView>
  </sheetViews>
  <sheetFormatPr defaultRowHeight="15.75"/>
  <cols>
    <col min="1" max="1" width="4.85546875" style="16" customWidth="1"/>
    <col min="2" max="2" width="9.5703125" style="119" customWidth="1"/>
    <col min="3" max="3" width="55.85546875" style="16" customWidth="1"/>
    <col min="4" max="4" width="5.85546875" style="16" customWidth="1"/>
    <col min="5" max="7" width="6" style="16" customWidth="1"/>
    <col min="8" max="8" width="7.5703125" style="15" customWidth="1"/>
    <col min="9" max="10" width="3.7109375" style="15" customWidth="1"/>
    <col min="11" max="11" width="6.85546875" style="15" customWidth="1"/>
    <col min="12" max="12" width="7" style="15" customWidth="1"/>
    <col min="13" max="13" width="4.140625" style="15" customWidth="1"/>
    <col min="14" max="14" width="7.7109375" style="15" customWidth="1"/>
    <col min="15" max="15" width="9.85546875" style="15" customWidth="1"/>
    <col min="16" max="16" width="6.28515625" style="15" customWidth="1"/>
    <col min="17" max="17" width="5.42578125" style="15" customWidth="1"/>
    <col min="18" max="18" width="5.5703125" style="15" customWidth="1"/>
    <col min="19" max="19" width="5.7109375" style="15" customWidth="1"/>
    <col min="20" max="20" width="7.42578125" style="15" customWidth="1"/>
    <col min="21" max="21" width="6.28515625" style="16" customWidth="1"/>
    <col min="22" max="22" width="8.7109375" style="16" customWidth="1"/>
    <col min="23" max="23" width="9.7109375" style="16" customWidth="1"/>
    <col min="24" max="24" width="11.5703125" style="20" customWidth="1"/>
    <col min="25" max="25" width="10.5703125" style="20" customWidth="1"/>
    <col min="26" max="26" width="10.7109375" style="16" customWidth="1"/>
    <col min="27" max="27" width="9.5703125" style="16" customWidth="1"/>
    <col min="28" max="29" width="5.5703125" style="16" customWidth="1"/>
    <col min="30" max="30" width="6.7109375" style="16" customWidth="1"/>
    <col min="31" max="31" width="7" style="16" customWidth="1"/>
    <col min="32" max="32" width="10.140625" style="16" customWidth="1"/>
    <col min="33" max="33" width="5.7109375" style="16" customWidth="1"/>
    <col min="34" max="16384" width="9.140625" style="16"/>
  </cols>
  <sheetData>
    <row r="1" spans="1:33" s="12" customFormat="1" ht="23.25" customHeight="1" thickBot="1">
      <c r="A1" s="14" t="s">
        <v>0</v>
      </c>
      <c r="B1" s="116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X1" s="19"/>
      <c r="Y1" s="19"/>
    </row>
    <row r="2" spans="1:33" ht="59.25" customHeight="1">
      <c r="A2" s="903" t="s">
        <v>1</v>
      </c>
      <c r="B2" s="905" t="s">
        <v>55</v>
      </c>
      <c r="C2" s="907" t="s">
        <v>46</v>
      </c>
      <c r="D2" s="900" t="s">
        <v>47</v>
      </c>
      <c r="E2" s="900" t="s">
        <v>48</v>
      </c>
      <c r="F2" s="900" t="s">
        <v>49</v>
      </c>
      <c r="G2" s="900" t="s">
        <v>50</v>
      </c>
      <c r="H2" s="902" t="s">
        <v>119</v>
      </c>
      <c r="I2" s="902"/>
      <c r="J2" s="902"/>
      <c r="K2" s="902"/>
      <c r="L2" s="902" t="s">
        <v>56</v>
      </c>
      <c r="M2" s="902"/>
      <c r="N2" s="902"/>
      <c r="O2" s="902"/>
      <c r="P2" s="902" t="s">
        <v>57</v>
      </c>
      <c r="Q2" s="902"/>
      <c r="R2" s="902"/>
      <c r="S2" s="902"/>
      <c r="T2" s="907" t="s">
        <v>5</v>
      </c>
      <c r="U2" s="907"/>
      <c r="V2" s="907"/>
      <c r="W2" s="907"/>
      <c r="X2" s="907"/>
      <c r="Y2" s="907"/>
      <c r="Z2" s="909" t="s">
        <v>6</v>
      </c>
      <c r="AA2" s="900" t="s">
        <v>7</v>
      </c>
      <c r="AB2" s="907" t="s">
        <v>58</v>
      </c>
      <c r="AC2" s="907"/>
      <c r="AD2" s="907" t="s">
        <v>59</v>
      </c>
      <c r="AE2" s="907"/>
      <c r="AF2" s="909" t="s">
        <v>8</v>
      </c>
      <c r="AG2" s="911" t="s">
        <v>9</v>
      </c>
    </row>
    <row r="3" spans="1:33" ht="84.75" customHeight="1" thickBot="1">
      <c r="A3" s="904"/>
      <c r="B3" s="906"/>
      <c r="C3" s="908"/>
      <c r="D3" s="901"/>
      <c r="E3" s="901"/>
      <c r="F3" s="901"/>
      <c r="G3" s="901"/>
      <c r="H3" s="805" t="s">
        <v>16</v>
      </c>
      <c r="I3" s="805" t="s">
        <v>17</v>
      </c>
      <c r="J3" s="805" t="s">
        <v>18</v>
      </c>
      <c r="K3" s="805" t="s">
        <v>19</v>
      </c>
      <c r="L3" s="805" t="s">
        <v>16</v>
      </c>
      <c r="M3" s="805" t="s">
        <v>17</v>
      </c>
      <c r="N3" s="805" t="s">
        <v>18</v>
      </c>
      <c r="O3" s="805" t="s">
        <v>19</v>
      </c>
      <c r="P3" s="805" t="s">
        <v>16</v>
      </c>
      <c r="Q3" s="805" t="s">
        <v>17</v>
      </c>
      <c r="R3" s="805" t="s">
        <v>18</v>
      </c>
      <c r="S3" s="805" t="s">
        <v>19</v>
      </c>
      <c r="T3" s="805" t="s">
        <v>16</v>
      </c>
      <c r="U3" s="806" t="s">
        <v>17</v>
      </c>
      <c r="V3" s="806" t="s">
        <v>18</v>
      </c>
      <c r="W3" s="806" t="s">
        <v>19</v>
      </c>
      <c r="X3" s="807" t="s">
        <v>10</v>
      </c>
      <c r="Y3" s="807" t="s">
        <v>11</v>
      </c>
      <c r="Z3" s="910"/>
      <c r="AA3" s="901"/>
      <c r="AB3" s="806" t="s">
        <v>12</v>
      </c>
      <c r="AC3" s="806" t="s">
        <v>13</v>
      </c>
      <c r="AD3" s="806" t="s">
        <v>14</v>
      </c>
      <c r="AE3" s="806" t="s">
        <v>15</v>
      </c>
      <c r="AF3" s="910"/>
      <c r="AG3" s="912"/>
    </row>
    <row r="4" spans="1:33" ht="16.5" thickBot="1">
      <c r="A4" s="809">
        <v>1</v>
      </c>
      <c r="B4" s="810">
        <v>2</v>
      </c>
      <c r="C4" s="811">
        <v>3</v>
      </c>
      <c r="D4" s="812">
        <v>4</v>
      </c>
      <c r="E4" s="812">
        <v>5</v>
      </c>
      <c r="F4" s="812">
        <v>6</v>
      </c>
      <c r="G4" s="812">
        <v>7</v>
      </c>
      <c r="H4" s="812">
        <v>8</v>
      </c>
      <c r="I4" s="810">
        <v>9</v>
      </c>
      <c r="J4" s="811">
        <v>10</v>
      </c>
      <c r="K4" s="812">
        <v>11</v>
      </c>
      <c r="L4" s="812">
        <v>12</v>
      </c>
      <c r="M4" s="812">
        <v>13</v>
      </c>
      <c r="N4" s="812">
        <v>14</v>
      </c>
      <c r="O4" s="812">
        <v>15</v>
      </c>
      <c r="P4" s="812">
        <v>16</v>
      </c>
      <c r="Q4" s="812">
        <v>17</v>
      </c>
      <c r="R4" s="812">
        <v>18</v>
      </c>
      <c r="S4" s="812">
        <v>19</v>
      </c>
      <c r="T4" s="812">
        <v>20</v>
      </c>
      <c r="U4" s="810">
        <v>21</v>
      </c>
      <c r="V4" s="811">
        <v>22</v>
      </c>
      <c r="W4" s="812">
        <v>23</v>
      </c>
      <c r="X4" s="810">
        <v>24</v>
      </c>
      <c r="Y4" s="810">
        <v>25</v>
      </c>
      <c r="Z4" s="812">
        <v>26</v>
      </c>
      <c r="AA4" s="812">
        <v>27</v>
      </c>
      <c r="AB4" s="810">
        <v>28</v>
      </c>
      <c r="AC4" s="811">
        <v>29</v>
      </c>
      <c r="AD4" s="812">
        <v>30</v>
      </c>
      <c r="AE4" s="812">
        <v>31</v>
      </c>
      <c r="AF4" s="812">
        <v>32</v>
      </c>
      <c r="AG4" s="813">
        <v>33</v>
      </c>
    </row>
    <row r="5" spans="1:33">
      <c r="A5" s="814"/>
      <c r="B5" s="803"/>
      <c r="C5" s="808" t="s">
        <v>20</v>
      </c>
      <c r="D5" s="802"/>
      <c r="E5" s="802"/>
      <c r="F5" s="802"/>
      <c r="G5" s="802"/>
      <c r="H5" s="802"/>
      <c r="I5" s="803"/>
      <c r="J5" s="804"/>
      <c r="K5" s="802"/>
      <c r="L5" s="802"/>
      <c r="M5" s="802"/>
      <c r="N5" s="802"/>
      <c r="O5" s="802"/>
      <c r="P5" s="802"/>
      <c r="Q5" s="802"/>
      <c r="R5" s="802"/>
      <c r="S5" s="802"/>
      <c r="T5" s="802"/>
      <c r="U5" s="803"/>
      <c r="V5" s="804"/>
      <c r="W5" s="802"/>
      <c r="X5" s="803"/>
      <c r="Y5" s="803"/>
      <c r="Z5" s="802"/>
      <c r="AA5" s="802"/>
      <c r="AB5" s="803"/>
      <c r="AC5" s="804"/>
      <c r="AD5" s="802"/>
      <c r="AE5" s="802"/>
      <c r="AF5" s="802"/>
      <c r="AG5" s="815"/>
    </row>
    <row r="6" spans="1:33" s="72" customFormat="1" ht="15.75" customHeight="1">
      <c r="A6" s="816"/>
      <c r="B6" s="66"/>
      <c r="C6" s="64" t="s">
        <v>205</v>
      </c>
      <c r="D6" s="65"/>
      <c r="E6" s="65"/>
      <c r="F6" s="65"/>
      <c r="G6" s="65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9"/>
      <c r="V6" s="69"/>
      <c r="W6" s="69"/>
      <c r="X6" s="70"/>
      <c r="Y6" s="70"/>
      <c r="Z6" s="65"/>
      <c r="AA6" s="65"/>
      <c r="AB6" s="65"/>
      <c r="AC6" s="65"/>
      <c r="AD6" s="65"/>
      <c r="AE6" s="65"/>
      <c r="AF6" s="65"/>
      <c r="AG6" s="817"/>
    </row>
    <row r="7" spans="1:33" s="72" customFormat="1" ht="15.75" customHeight="1">
      <c r="A7" s="816"/>
      <c r="B7" s="66"/>
      <c r="C7" s="67" t="s">
        <v>21</v>
      </c>
      <c r="D7" s="65"/>
      <c r="E7" s="65"/>
      <c r="F7" s="65"/>
      <c r="G7" s="65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9"/>
      <c r="V7" s="69"/>
      <c r="W7" s="69"/>
      <c r="X7" s="70"/>
      <c r="Y7" s="70"/>
      <c r="Z7" s="65"/>
      <c r="AA7" s="65"/>
      <c r="AB7" s="65"/>
      <c r="AC7" s="65"/>
      <c r="AD7" s="65"/>
      <c r="AE7" s="65"/>
      <c r="AF7" s="65"/>
      <c r="AG7" s="817"/>
    </row>
    <row r="8" spans="1:33" s="72" customFormat="1" ht="15.75" customHeight="1">
      <c r="A8" s="816"/>
      <c r="B8" s="66"/>
      <c r="C8" s="836" t="s">
        <v>60</v>
      </c>
      <c r="D8" s="65"/>
      <c r="E8" s="65"/>
      <c r="F8" s="65"/>
      <c r="G8" s="65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/>
      <c r="V8" s="69"/>
      <c r="W8" s="69"/>
      <c r="X8" s="70"/>
      <c r="Y8" s="70"/>
      <c r="Z8" s="65"/>
      <c r="AA8" s="65"/>
      <c r="AB8" s="65"/>
      <c r="AC8" s="65"/>
      <c r="AD8" s="65"/>
      <c r="AE8" s="65"/>
      <c r="AF8" s="65"/>
      <c r="AG8" s="817"/>
    </row>
    <row r="9" spans="1:33" s="72" customFormat="1" ht="15.75" customHeight="1">
      <c r="A9" s="816"/>
      <c r="B9" s="66"/>
      <c r="C9" s="67" t="s">
        <v>61</v>
      </c>
      <c r="D9" s="65"/>
      <c r="E9" s="65"/>
      <c r="F9" s="65"/>
      <c r="G9" s="65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9"/>
      <c r="V9" s="69"/>
      <c r="W9" s="69"/>
      <c r="X9" s="70"/>
      <c r="Y9" s="70"/>
      <c r="Z9" s="65"/>
      <c r="AA9" s="65"/>
      <c r="AB9" s="65"/>
      <c r="AC9" s="65"/>
      <c r="AD9" s="65"/>
      <c r="AE9" s="65"/>
      <c r="AF9" s="65"/>
      <c r="AG9" s="817"/>
    </row>
    <row r="10" spans="1:33" s="71" customFormat="1" ht="15.75" customHeight="1">
      <c r="A10" s="818">
        <v>1</v>
      </c>
      <c r="B10" s="74" t="s">
        <v>120</v>
      </c>
      <c r="C10" s="75" t="s">
        <v>121</v>
      </c>
      <c r="D10" s="73" t="s">
        <v>24</v>
      </c>
      <c r="E10" s="73" t="s">
        <v>28</v>
      </c>
      <c r="F10" s="73" t="s">
        <v>28</v>
      </c>
      <c r="G10" s="73" t="s">
        <v>28</v>
      </c>
      <c r="H10" s="68">
        <v>300</v>
      </c>
      <c r="I10" s="68"/>
      <c r="J10" s="68"/>
      <c r="K10" s="68">
        <f>H10+I10+J10</f>
        <v>300</v>
      </c>
      <c r="L10" s="68">
        <v>29700</v>
      </c>
      <c r="M10" s="68"/>
      <c r="N10" s="68"/>
      <c r="O10" s="68">
        <f t="shared" ref="O10:O85" si="0">L10+M10+N10</f>
        <v>29700</v>
      </c>
      <c r="P10" s="76"/>
      <c r="Q10" s="77"/>
      <c r="R10" s="77"/>
      <c r="S10" s="77">
        <f t="shared" ref="S10:S93" si="1">P10+Q10+R10</f>
        <v>0</v>
      </c>
      <c r="T10" s="78">
        <f t="shared" ref="T10:V27" si="2">H10+L10+P10</f>
        <v>30000</v>
      </c>
      <c r="U10" s="68">
        <f t="shared" si="2"/>
        <v>0</v>
      </c>
      <c r="V10" s="68">
        <f t="shared" si="2"/>
        <v>0</v>
      </c>
      <c r="W10" s="78">
        <f>T10+U10+V10</f>
        <v>30000</v>
      </c>
      <c r="X10" s="79">
        <f t="shared" ref="X10" si="3">((W10/AE10)*AD10)/1000</f>
        <v>0.91249999999999998</v>
      </c>
      <c r="Y10" s="79">
        <f>(W10*AF10)/1000</f>
        <v>0.72</v>
      </c>
      <c r="Z10" s="73"/>
      <c r="AA10" s="73"/>
      <c r="AB10" s="73"/>
      <c r="AC10" s="73"/>
      <c r="AD10" s="73">
        <v>36.5</v>
      </c>
      <c r="AE10" s="73">
        <v>1200</v>
      </c>
      <c r="AF10" s="73">
        <v>2.4E-2</v>
      </c>
      <c r="AG10" s="819"/>
    </row>
    <row r="11" spans="1:33" s="85" customFormat="1" ht="15.75" customHeight="1">
      <c r="A11" s="818"/>
      <c r="B11" s="80"/>
      <c r="C11" s="81" t="s">
        <v>62</v>
      </c>
      <c r="D11" s="82"/>
      <c r="E11" s="82"/>
      <c r="F11" s="82"/>
      <c r="G11" s="82"/>
      <c r="H11" s="77">
        <f>SUM(H10)</f>
        <v>300</v>
      </c>
      <c r="I11" s="77">
        <f t="shared" ref="I11:J15" si="4">SUM(I10)</f>
        <v>0</v>
      </c>
      <c r="J11" s="77">
        <f t="shared" si="4"/>
        <v>0</v>
      </c>
      <c r="K11" s="77">
        <f t="shared" ref="K11:K17" si="5">H11+I11+J11</f>
        <v>300</v>
      </c>
      <c r="L11" s="835">
        <f>SUM(L10)</f>
        <v>29700</v>
      </c>
      <c r="M11" s="835">
        <f t="shared" ref="M11:N15" si="6">SUM(M10)</f>
        <v>0</v>
      </c>
      <c r="N11" s="835">
        <f t="shared" si="6"/>
        <v>0</v>
      </c>
      <c r="O11" s="835">
        <f t="shared" si="0"/>
        <v>29700</v>
      </c>
      <c r="P11" s="83">
        <f>SUM(P10)</f>
        <v>0</v>
      </c>
      <c r="Q11" s="83">
        <f t="shared" ref="Q11:R19" si="7">SUM(Q10)</f>
        <v>0</v>
      </c>
      <c r="R11" s="83">
        <f t="shared" si="7"/>
        <v>0</v>
      </c>
      <c r="S11" s="77">
        <f t="shared" si="1"/>
        <v>0</v>
      </c>
      <c r="T11" s="83">
        <f t="shared" si="2"/>
        <v>30000</v>
      </c>
      <c r="U11" s="83">
        <f t="shared" si="2"/>
        <v>0</v>
      </c>
      <c r="V11" s="83">
        <f t="shared" si="2"/>
        <v>0</v>
      </c>
      <c r="W11" s="83">
        <f t="shared" ref="W11" si="8">T11+U11+V11</f>
        <v>30000</v>
      </c>
      <c r="X11" s="84">
        <f>SUM(X10)</f>
        <v>0.91249999999999998</v>
      </c>
      <c r="Y11" s="84">
        <f t="shared" ref="Y11:Y27" si="9">SUM(Y10)</f>
        <v>0.72</v>
      </c>
      <c r="Z11" s="82"/>
      <c r="AA11" s="82"/>
      <c r="AB11" s="82"/>
      <c r="AC11" s="82"/>
      <c r="AD11" s="82"/>
      <c r="AE11" s="82"/>
      <c r="AF11" s="82"/>
      <c r="AG11" s="820"/>
    </row>
    <row r="12" spans="1:33" s="85" customFormat="1" ht="15.75" customHeight="1">
      <c r="A12" s="818">
        <v>1</v>
      </c>
      <c r="B12" s="117">
        <v>51.1738</v>
      </c>
      <c r="C12" s="86" t="s">
        <v>122</v>
      </c>
      <c r="D12" s="73" t="s">
        <v>24</v>
      </c>
      <c r="E12" s="73" t="s">
        <v>28</v>
      </c>
      <c r="F12" s="73" t="s">
        <v>28</v>
      </c>
      <c r="G12" s="73" t="s">
        <v>28</v>
      </c>
      <c r="H12" s="68">
        <v>5250</v>
      </c>
      <c r="I12" s="68">
        <v>0</v>
      </c>
      <c r="J12" s="68">
        <v>0</v>
      </c>
      <c r="K12" s="68">
        <f>H12+I12+J12</f>
        <v>5250</v>
      </c>
      <c r="L12" s="77"/>
      <c r="M12" s="77"/>
      <c r="N12" s="77"/>
      <c r="O12" s="77"/>
      <c r="P12" s="83"/>
      <c r="Q12" s="83"/>
      <c r="R12" s="83"/>
      <c r="S12" s="77"/>
      <c r="T12" s="78">
        <f t="shared" si="2"/>
        <v>5250</v>
      </c>
      <c r="U12" s="68">
        <f t="shared" si="2"/>
        <v>0</v>
      </c>
      <c r="V12" s="68">
        <f t="shared" si="2"/>
        <v>0</v>
      </c>
      <c r="W12" s="78">
        <f>T12+U12+V12</f>
        <v>5250</v>
      </c>
      <c r="X12" s="79">
        <f t="shared" ref="X12" si="10">((W12/AE12)*AD12)/1000</f>
        <v>0</v>
      </c>
      <c r="Y12" s="79">
        <f>(W12*AF12)/1000</f>
        <v>0.11864999999999999</v>
      </c>
      <c r="Z12" s="82"/>
      <c r="AA12" s="82"/>
      <c r="AB12" s="82"/>
      <c r="AC12" s="82"/>
      <c r="AD12" s="82"/>
      <c r="AE12" s="73">
        <v>5250</v>
      </c>
      <c r="AF12" s="73">
        <v>2.2599999999999999E-2</v>
      </c>
      <c r="AG12" s="820"/>
    </row>
    <row r="13" spans="1:33" s="85" customFormat="1" ht="15.75" customHeight="1">
      <c r="A13" s="818"/>
      <c r="B13" s="80"/>
      <c r="C13" s="81" t="s">
        <v>62</v>
      </c>
      <c r="D13" s="82"/>
      <c r="E13" s="82"/>
      <c r="F13" s="82"/>
      <c r="G13" s="82"/>
      <c r="H13" s="77">
        <f>SUM(H12)</f>
        <v>5250</v>
      </c>
      <c r="I13" s="77">
        <f t="shared" si="4"/>
        <v>0</v>
      </c>
      <c r="J13" s="77">
        <f t="shared" si="4"/>
        <v>0</v>
      </c>
      <c r="K13" s="77">
        <f t="shared" ref="K13" si="11">H13+I13+J13</f>
        <v>5250</v>
      </c>
      <c r="L13" s="77">
        <f>SUM(L12)</f>
        <v>0</v>
      </c>
      <c r="M13" s="77">
        <f t="shared" si="6"/>
        <v>0</v>
      </c>
      <c r="N13" s="77">
        <f t="shared" si="6"/>
        <v>0</v>
      </c>
      <c r="O13" s="77">
        <f t="shared" ref="O13" si="12">L13+M13+N13</f>
        <v>0</v>
      </c>
      <c r="P13" s="83">
        <f>SUM(P12)</f>
        <v>0</v>
      </c>
      <c r="Q13" s="83">
        <f t="shared" si="7"/>
        <v>0</v>
      </c>
      <c r="R13" s="83">
        <f t="shared" si="7"/>
        <v>0</v>
      </c>
      <c r="S13" s="77">
        <f t="shared" ref="S13" si="13">P13+Q13+R13</f>
        <v>0</v>
      </c>
      <c r="T13" s="83">
        <f t="shared" si="2"/>
        <v>5250</v>
      </c>
      <c r="U13" s="77">
        <f t="shared" si="2"/>
        <v>0</v>
      </c>
      <c r="V13" s="77">
        <f t="shared" si="2"/>
        <v>0</v>
      </c>
      <c r="W13" s="83">
        <f t="shared" ref="W13" si="14">T13+U13+V13</f>
        <v>5250</v>
      </c>
      <c r="X13" s="84">
        <f>SUM(X12)</f>
        <v>0</v>
      </c>
      <c r="Y13" s="84">
        <f t="shared" si="9"/>
        <v>0.11864999999999999</v>
      </c>
      <c r="Z13" s="82"/>
      <c r="AA13" s="82"/>
      <c r="AB13" s="82"/>
      <c r="AC13" s="82"/>
      <c r="AD13" s="82"/>
      <c r="AE13" s="82"/>
      <c r="AF13" s="82"/>
      <c r="AG13" s="820"/>
    </row>
    <row r="14" spans="1:33" s="85" customFormat="1" ht="15.75" customHeight="1">
      <c r="A14" s="818">
        <v>1</v>
      </c>
      <c r="B14" s="117">
        <v>51.2697</v>
      </c>
      <c r="C14" s="87" t="s">
        <v>123</v>
      </c>
      <c r="D14" s="73" t="s">
        <v>24</v>
      </c>
      <c r="E14" s="73" t="s">
        <v>28</v>
      </c>
      <c r="F14" s="73" t="s">
        <v>28</v>
      </c>
      <c r="G14" s="73" t="s">
        <v>28</v>
      </c>
      <c r="H14" s="68">
        <v>5000</v>
      </c>
      <c r="I14" s="68"/>
      <c r="J14" s="68"/>
      <c r="K14" s="68">
        <f>H14+I14+J14</f>
        <v>5000</v>
      </c>
      <c r="L14" s="77"/>
      <c r="M14" s="77"/>
      <c r="N14" s="77"/>
      <c r="O14" s="77"/>
      <c r="P14" s="83"/>
      <c r="Q14" s="83"/>
      <c r="R14" s="83"/>
      <c r="S14" s="77"/>
      <c r="T14" s="78">
        <f t="shared" si="2"/>
        <v>5000</v>
      </c>
      <c r="U14" s="68">
        <f t="shared" si="2"/>
        <v>0</v>
      </c>
      <c r="V14" s="68">
        <f t="shared" si="2"/>
        <v>0</v>
      </c>
      <c r="W14" s="78">
        <f>T14+U14+V14</f>
        <v>5000</v>
      </c>
      <c r="X14" s="79">
        <f t="shared" ref="X14" si="15">((W14/AE14)*AD14)/1000</f>
        <v>0</v>
      </c>
      <c r="Y14" s="79">
        <f>(W14*AF14)/1000</f>
        <v>0.13</v>
      </c>
      <c r="Z14" s="82"/>
      <c r="AA14" s="82"/>
      <c r="AB14" s="82"/>
      <c r="AC14" s="82"/>
      <c r="AD14" s="82"/>
      <c r="AE14" s="73">
        <v>5000</v>
      </c>
      <c r="AF14" s="73">
        <v>2.5999999999999999E-2</v>
      </c>
      <c r="AG14" s="820"/>
    </row>
    <row r="15" spans="1:33" s="85" customFormat="1" ht="15.75" customHeight="1">
      <c r="A15" s="818"/>
      <c r="B15" s="80"/>
      <c r="C15" s="81" t="s">
        <v>62</v>
      </c>
      <c r="D15" s="82"/>
      <c r="E15" s="82"/>
      <c r="F15" s="82"/>
      <c r="G15" s="82"/>
      <c r="H15" s="77">
        <f>SUM(H14)</f>
        <v>5000</v>
      </c>
      <c r="I15" s="77">
        <f t="shared" si="4"/>
        <v>0</v>
      </c>
      <c r="J15" s="77">
        <f t="shared" si="4"/>
        <v>0</v>
      </c>
      <c r="K15" s="77">
        <f t="shared" ref="K15" si="16">H15+I15+J15</f>
        <v>5000</v>
      </c>
      <c r="L15" s="77">
        <f>SUM(L14)</f>
        <v>0</v>
      </c>
      <c r="M15" s="77">
        <f t="shared" si="6"/>
        <v>0</v>
      </c>
      <c r="N15" s="77">
        <f t="shared" si="6"/>
        <v>0</v>
      </c>
      <c r="O15" s="77">
        <f t="shared" ref="O15" si="17">L15+M15+N15</f>
        <v>0</v>
      </c>
      <c r="P15" s="83">
        <f>SUM(P14)</f>
        <v>0</v>
      </c>
      <c r="Q15" s="83">
        <f t="shared" si="7"/>
        <v>0</v>
      </c>
      <c r="R15" s="83">
        <f t="shared" si="7"/>
        <v>0</v>
      </c>
      <c r="S15" s="77">
        <f t="shared" ref="S15" si="18">P15+Q15+R15</f>
        <v>0</v>
      </c>
      <c r="T15" s="83">
        <f t="shared" si="2"/>
        <v>5000</v>
      </c>
      <c r="U15" s="77">
        <f t="shared" si="2"/>
        <v>0</v>
      </c>
      <c r="V15" s="77">
        <f t="shared" si="2"/>
        <v>0</v>
      </c>
      <c r="W15" s="83">
        <f t="shared" ref="W15" si="19">T15+U15+V15</f>
        <v>5000</v>
      </c>
      <c r="X15" s="84">
        <f>SUM(X14)</f>
        <v>0</v>
      </c>
      <c r="Y15" s="84">
        <f t="shared" si="9"/>
        <v>0.13</v>
      </c>
      <c r="Z15" s="82"/>
      <c r="AA15" s="82"/>
      <c r="AB15" s="82"/>
      <c r="AC15" s="82"/>
      <c r="AD15" s="82"/>
      <c r="AE15" s="82"/>
      <c r="AF15" s="82"/>
      <c r="AG15" s="820"/>
    </row>
    <row r="16" spans="1:33" s="85" customFormat="1" ht="15.75" customHeight="1">
      <c r="A16" s="818">
        <v>1</v>
      </c>
      <c r="B16" s="117" t="s">
        <v>124</v>
      </c>
      <c r="C16" s="87" t="s">
        <v>125</v>
      </c>
      <c r="D16" s="73" t="s">
        <v>24</v>
      </c>
      <c r="E16" s="73" t="s">
        <v>28</v>
      </c>
      <c r="F16" s="73" t="s">
        <v>28</v>
      </c>
      <c r="G16" s="73" t="s">
        <v>28</v>
      </c>
      <c r="H16" s="68">
        <v>11000</v>
      </c>
      <c r="I16" s="68"/>
      <c r="J16" s="68"/>
      <c r="K16" s="68">
        <f>H16+I16+J16</f>
        <v>11000</v>
      </c>
      <c r="L16" s="77"/>
      <c r="M16" s="77"/>
      <c r="N16" s="77"/>
      <c r="O16" s="77"/>
      <c r="P16" s="83"/>
      <c r="Q16" s="83"/>
      <c r="R16" s="83"/>
      <c r="S16" s="77"/>
      <c r="T16" s="78">
        <f t="shared" si="2"/>
        <v>11000</v>
      </c>
      <c r="U16" s="68">
        <f t="shared" si="2"/>
        <v>0</v>
      </c>
      <c r="V16" s="68">
        <f t="shared" si="2"/>
        <v>0</v>
      </c>
      <c r="W16" s="78">
        <f>T16+U16+V16</f>
        <v>11000</v>
      </c>
      <c r="X16" s="79">
        <f t="shared" ref="X16" si="20">((W16/AE16)*AD16)/1000</f>
        <v>0</v>
      </c>
      <c r="Y16" s="79">
        <f>(W16*AF16)/1000</f>
        <v>0.24859999999999999</v>
      </c>
      <c r="Z16" s="82"/>
      <c r="AA16" s="82"/>
      <c r="AB16" s="82"/>
      <c r="AC16" s="82"/>
      <c r="AD16" s="82"/>
      <c r="AE16" s="73">
        <v>11000</v>
      </c>
      <c r="AF16" s="73">
        <v>2.2599999999999999E-2</v>
      </c>
      <c r="AG16" s="820"/>
    </row>
    <row r="17" spans="1:33" s="85" customFormat="1" ht="15.75" customHeight="1">
      <c r="A17" s="818"/>
      <c r="B17" s="80"/>
      <c r="C17" s="81" t="s">
        <v>62</v>
      </c>
      <c r="D17" s="82"/>
      <c r="E17" s="82"/>
      <c r="F17" s="82"/>
      <c r="G17" s="82"/>
      <c r="H17" s="77">
        <f>H16</f>
        <v>11000</v>
      </c>
      <c r="I17" s="77">
        <f>I16</f>
        <v>0</v>
      </c>
      <c r="J17" s="77">
        <f>J16</f>
        <v>0</v>
      </c>
      <c r="K17" s="77">
        <f t="shared" si="5"/>
        <v>11000</v>
      </c>
      <c r="L17" s="77">
        <f>L16</f>
        <v>0</v>
      </c>
      <c r="M17" s="77">
        <f>M16</f>
        <v>0</v>
      </c>
      <c r="N17" s="77">
        <f>N16</f>
        <v>0</v>
      </c>
      <c r="O17" s="77">
        <f t="shared" si="0"/>
        <v>0</v>
      </c>
      <c r="P17" s="83">
        <f>SUM(P16)</f>
        <v>0</v>
      </c>
      <c r="Q17" s="83">
        <f t="shared" si="7"/>
        <v>0</v>
      </c>
      <c r="R17" s="83">
        <f t="shared" si="7"/>
        <v>0</v>
      </c>
      <c r="S17" s="77">
        <f t="shared" ref="S17" si="21">P17+Q17+R17</f>
        <v>0</v>
      </c>
      <c r="T17" s="83">
        <f t="shared" si="2"/>
        <v>11000</v>
      </c>
      <c r="U17" s="77">
        <f t="shared" si="2"/>
        <v>0</v>
      </c>
      <c r="V17" s="77">
        <f t="shared" si="2"/>
        <v>0</v>
      </c>
      <c r="W17" s="83">
        <f t="shared" ref="W17" si="22">T17+U17+V17</f>
        <v>11000</v>
      </c>
      <c r="X17" s="84">
        <f>SUM(X16)</f>
        <v>0</v>
      </c>
      <c r="Y17" s="84">
        <f t="shared" si="9"/>
        <v>0.24859999999999999</v>
      </c>
      <c r="Z17" s="82"/>
      <c r="AA17" s="82"/>
      <c r="AB17" s="82"/>
      <c r="AC17" s="82"/>
      <c r="AD17" s="82"/>
      <c r="AE17" s="82"/>
      <c r="AF17" s="82"/>
      <c r="AG17" s="820"/>
    </row>
    <row r="18" spans="1:33" s="85" customFormat="1" ht="15.75" customHeight="1">
      <c r="A18" s="818">
        <v>1</v>
      </c>
      <c r="B18" s="117" t="s">
        <v>23</v>
      </c>
      <c r="C18" s="87" t="s">
        <v>126</v>
      </c>
      <c r="D18" s="73" t="s">
        <v>24</v>
      </c>
      <c r="E18" s="73" t="s">
        <v>127</v>
      </c>
      <c r="F18" s="73">
        <v>92</v>
      </c>
      <c r="G18" s="73">
        <v>10</v>
      </c>
      <c r="H18" s="68">
        <v>9720</v>
      </c>
      <c r="I18" s="68"/>
      <c r="J18" s="68"/>
      <c r="K18" s="68">
        <f>H18+I18+J18</f>
        <v>9720</v>
      </c>
      <c r="L18" s="77"/>
      <c r="M18" s="77"/>
      <c r="N18" s="77"/>
      <c r="O18" s="77"/>
      <c r="P18" s="83"/>
      <c r="Q18" s="83"/>
      <c r="R18" s="83"/>
      <c r="S18" s="77"/>
      <c r="T18" s="78">
        <f t="shared" si="2"/>
        <v>9720</v>
      </c>
      <c r="U18" s="68">
        <f t="shared" si="2"/>
        <v>0</v>
      </c>
      <c r="V18" s="68">
        <f t="shared" si="2"/>
        <v>0</v>
      </c>
      <c r="W18" s="78">
        <f>T18+U18+V18</f>
        <v>9720</v>
      </c>
      <c r="X18" s="79">
        <f t="shared" ref="X18" si="23">((W18/AE18)*AD18)/1000</f>
        <v>0.1305</v>
      </c>
      <c r="Y18" s="79">
        <f>(W18*AF18)/1000</f>
        <v>2.1967200000000005</v>
      </c>
      <c r="Z18" s="82"/>
      <c r="AA18" s="82"/>
      <c r="AB18" s="82"/>
      <c r="AC18" s="82"/>
      <c r="AD18" s="73">
        <v>29</v>
      </c>
      <c r="AE18" s="73">
        <v>2160</v>
      </c>
      <c r="AF18" s="73">
        <v>0.22600000000000001</v>
      </c>
      <c r="AG18" s="820"/>
    </row>
    <row r="19" spans="1:33" s="85" customFormat="1" ht="15.75" customHeight="1">
      <c r="A19" s="818"/>
      <c r="B19" s="80"/>
      <c r="C19" s="81" t="s">
        <v>62</v>
      </c>
      <c r="D19" s="82"/>
      <c r="E19" s="82"/>
      <c r="F19" s="82"/>
      <c r="G19" s="82"/>
      <c r="H19" s="77">
        <f>H18</f>
        <v>9720</v>
      </c>
      <c r="I19" s="77">
        <f>I18</f>
        <v>0</v>
      </c>
      <c r="J19" s="77">
        <f>J18</f>
        <v>0</v>
      </c>
      <c r="K19" s="77">
        <f t="shared" ref="K19" si="24">H19+I19+J19</f>
        <v>9720</v>
      </c>
      <c r="L19" s="77">
        <f>L18</f>
        <v>0</v>
      </c>
      <c r="M19" s="77">
        <f>M18</f>
        <v>0</v>
      </c>
      <c r="N19" s="77">
        <f>N18</f>
        <v>0</v>
      </c>
      <c r="O19" s="77">
        <f t="shared" ref="O19" si="25">L19+M19+N19</f>
        <v>0</v>
      </c>
      <c r="P19" s="83">
        <f>SUM(P18)</f>
        <v>0</v>
      </c>
      <c r="Q19" s="83">
        <f t="shared" si="7"/>
        <v>0</v>
      </c>
      <c r="R19" s="83">
        <f t="shared" si="7"/>
        <v>0</v>
      </c>
      <c r="S19" s="77">
        <f t="shared" ref="S19" si="26">P19+Q19+R19</f>
        <v>0</v>
      </c>
      <c r="T19" s="83">
        <f t="shared" si="2"/>
        <v>9720</v>
      </c>
      <c r="U19" s="77">
        <f t="shared" si="2"/>
        <v>0</v>
      </c>
      <c r="V19" s="77">
        <f t="shared" si="2"/>
        <v>0</v>
      </c>
      <c r="W19" s="83">
        <f t="shared" ref="W19" si="27">T19+U19+V19</f>
        <v>9720</v>
      </c>
      <c r="X19" s="84">
        <f>SUM(X18)</f>
        <v>0.1305</v>
      </c>
      <c r="Y19" s="84">
        <f t="shared" si="9"/>
        <v>2.1967200000000005</v>
      </c>
      <c r="Z19" s="82"/>
      <c r="AA19" s="82"/>
      <c r="AB19" s="82"/>
      <c r="AC19" s="82"/>
      <c r="AD19" s="82"/>
      <c r="AE19" s="82"/>
      <c r="AF19" s="82"/>
      <c r="AG19" s="820"/>
    </row>
    <row r="20" spans="1:33" s="71" customFormat="1" ht="15.75" customHeight="1">
      <c r="A20" s="818">
        <f>A11+1</f>
        <v>1</v>
      </c>
      <c r="B20" s="74" t="s">
        <v>128</v>
      </c>
      <c r="C20" s="88" t="s">
        <v>129</v>
      </c>
      <c r="D20" s="73" t="s">
        <v>24</v>
      </c>
      <c r="E20" s="73" t="s">
        <v>28</v>
      </c>
      <c r="F20" s="73" t="s">
        <v>28</v>
      </c>
      <c r="G20" s="73" t="s">
        <v>28</v>
      </c>
      <c r="H20" s="68"/>
      <c r="I20" s="68"/>
      <c r="J20" s="68"/>
      <c r="K20" s="68">
        <f>H20+I20+J20</f>
        <v>0</v>
      </c>
      <c r="L20" s="68">
        <v>32</v>
      </c>
      <c r="M20" s="68"/>
      <c r="N20" s="68"/>
      <c r="O20" s="68">
        <f>L20+M20+N20</f>
        <v>32</v>
      </c>
      <c r="P20" s="68"/>
      <c r="Q20" s="68"/>
      <c r="R20" s="68"/>
      <c r="S20" s="68">
        <f t="shared" si="1"/>
        <v>0</v>
      </c>
      <c r="T20" s="78">
        <f t="shared" si="2"/>
        <v>32</v>
      </c>
      <c r="U20" s="68">
        <f t="shared" si="2"/>
        <v>0</v>
      </c>
      <c r="V20" s="68">
        <f t="shared" si="2"/>
        <v>0</v>
      </c>
      <c r="W20" s="78">
        <f>T20+U20+V20</f>
        <v>32</v>
      </c>
      <c r="X20" s="79">
        <f t="shared" ref="X20" si="28">((W20/AE20)*AD20)/1000</f>
        <v>9.7333333333333343E-4</v>
      </c>
      <c r="Y20" s="79">
        <f>(W20*AF20)/1000</f>
        <v>7.6800000000000002E-4</v>
      </c>
      <c r="Z20" s="73"/>
      <c r="AA20" s="73"/>
      <c r="AB20" s="73"/>
      <c r="AC20" s="73"/>
      <c r="AD20" s="73">
        <v>36.5</v>
      </c>
      <c r="AE20" s="73">
        <v>1200</v>
      </c>
      <c r="AF20" s="73">
        <v>2.4E-2</v>
      </c>
      <c r="AG20" s="819"/>
    </row>
    <row r="21" spans="1:33" s="85" customFormat="1" ht="15.75" customHeight="1">
      <c r="A21" s="818"/>
      <c r="B21" s="80"/>
      <c r="C21" s="81" t="s">
        <v>62</v>
      </c>
      <c r="D21" s="82"/>
      <c r="E21" s="82"/>
      <c r="F21" s="82"/>
      <c r="G21" s="82"/>
      <c r="H21" s="77">
        <f>SUM(H20)</f>
        <v>0</v>
      </c>
      <c r="I21" s="77">
        <f>SUM(I20)</f>
        <v>0</v>
      </c>
      <c r="J21" s="77">
        <f>SUM(J20)</f>
        <v>0</v>
      </c>
      <c r="K21" s="77">
        <f t="shared" ref="K21" si="29">H21+I21+J21</f>
        <v>0</v>
      </c>
      <c r="L21" s="77">
        <f>SUM(L20)</f>
        <v>32</v>
      </c>
      <c r="M21" s="77">
        <f>SUM(M20)</f>
        <v>0</v>
      </c>
      <c r="N21" s="77">
        <f>SUM(N20)</f>
        <v>0</v>
      </c>
      <c r="O21" s="77">
        <f t="shared" si="0"/>
        <v>32</v>
      </c>
      <c r="P21" s="83">
        <f>SUM(P20)</f>
        <v>0</v>
      </c>
      <c r="Q21" s="83">
        <f t="shared" ref="Q21:R21" si="30">SUM(Q20)</f>
        <v>0</v>
      </c>
      <c r="R21" s="83">
        <f t="shared" si="30"/>
        <v>0</v>
      </c>
      <c r="S21" s="77">
        <f t="shared" si="1"/>
        <v>0</v>
      </c>
      <c r="T21" s="83">
        <f t="shared" si="2"/>
        <v>32</v>
      </c>
      <c r="U21" s="77">
        <f t="shared" si="2"/>
        <v>0</v>
      </c>
      <c r="V21" s="77">
        <f t="shared" si="2"/>
        <v>0</v>
      </c>
      <c r="W21" s="83">
        <f t="shared" ref="W21" si="31">T21+U21+V21</f>
        <v>32</v>
      </c>
      <c r="X21" s="84">
        <f>SUM(X20)</f>
        <v>9.7333333333333343E-4</v>
      </c>
      <c r="Y21" s="84">
        <f t="shared" si="9"/>
        <v>7.6800000000000002E-4</v>
      </c>
      <c r="Z21" s="82"/>
      <c r="AA21" s="82"/>
      <c r="AB21" s="82"/>
      <c r="AC21" s="82"/>
      <c r="AD21" s="82"/>
      <c r="AE21" s="82"/>
      <c r="AF21" s="82"/>
      <c r="AG21" s="820"/>
    </row>
    <row r="22" spans="1:33" s="71" customFormat="1" ht="15.75" customHeight="1">
      <c r="A22" s="818">
        <f>A21+1</f>
        <v>1</v>
      </c>
      <c r="B22" s="74" t="s">
        <v>130</v>
      </c>
      <c r="C22" s="75" t="s">
        <v>131</v>
      </c>
      <c r="D22" s="73" t="s">
        <v>24</v>
      </c>
      <c r="E22" s="73" t="s">
        <v>28</v>
      </c>
      <c r="F22" s="73" t="s">
        <v>28</v>
      </c>
      <c r="G22" s="73" t="s">
        <v>28</v>
      </c>
      <c r="H22" s="68"/>
      <c r="I22" s="68"/>
      <c r="J22" s="68"/>
      <c r="K22" s="68">
        <f>H22+I22+J22</f>
        <v>0</v>
      </c>
      <c r="L22" s="68">
        <v>35</v>
      </c>
      <c r="M22" s="68"/>
      <c r="N22" s="68"/>
      <c r="O22" s="68">
        <f>L22+M22+N22</f>
        <v>35</v>
      </c>
      <c r="P22" s="68"/>
      <c r="Q22" s="68"/>
      <c r="R22" s="68"/>
      <c r="S22" s="68">
        <f t="shared" si="1"/>
        <v>0</v>
      </c>
      <c r="T22" s="78">
        <f t="shared" si="2"/>
        <v>35</v>
      </c>
      <c r="U22" s="68">
        <f t="shared" si="2"/>
        <v>0</v>
      </c>
      <c r="V22" s="68">
        <f t="shared" si="2"/>
        <v>0</v>
      </c>
      <c r="W22" s="78">
        <f>T22+U22+V22</f>
        <v>35</v>
      </c>
      <c r="X22" s="79">
        <f t="shared" ref="X22" si="32">((W22/AE22)*AD22)/1000</f>
        <v>1.0645833333333334E-3</v>
      </c>
      <c r="Y22" s="79">
        <f>(W22*AF22)/1000</f>
        <v>8.3999999999999993E-4</v>
      </c>
      <c r="Z22" s="73"/>
      <c r="AA22" s="73"/>
      <c r="AB22" s="73"/>
      <c r="AC22" s="73"/>
      <c r="AD22" s="73">
        <v>36.5</v>
      </c>
      <c r="AE22" s="73">
        <v>1200</v>
      </c>
      <c r="AF22" s="73">
        <v>2.4E-2</v>
      </c>
      <c r="AG22" s="819"/>
    </row>
    <row r="23" spans="1:33" s="85" customFormat="1" ht="15.75" customHeight="1">
      <c r="A23" s="818"/>
      <c r="B23" s="80"/>
      <c r="C23" s="81" t="s">
        <v>62</v>
      </c>
      <c r="D23" s="82"/>
      <c r="E23" s="82"/>
      <c r="F23" s="82"/>
      <c r="G23" s="82"/>
      <c r="H23" s="77">
        <f>SUM(H22)</f>
        <v>0</v>
      </c>
      <c r="I23" s="77">
        <f>SUM(I22)</f>
        <v>0</v>
      </c>
      <c r="J23" s="77">
        <f>SUM(J22)</f>
        <v>0</v>
      </c>
      <c r="K23" s="77">
        <f t="shared" ref="K23" si="33">H23+I23+J23</f>
        <v>0</v>
      </c>
      <c r="L23" s="77">
        <f>SUM(L22)</f>
        <v>35</v>
      </c>
      <c r="M23" s="77">
        <f>SUM(M22)</f>
        <v>0</v>
      </c>
      <c r="N23" s="77">
        <f>SUM(N22)</f>
        <v>0</v>
      </c>
      <c r="O23" s="77">
        <f t="shared" ref="O23" si="34">L23+M23+N23</f>
        <v>35</v>
      </c>
      <c r="P23" s="83">
        <f>SUM(P22)</f>
        <v>0</v>
      </c>
      <c r="Q23" s="83">
        <f t="shared" ref="Q23:R23" si="35">SUM(Q22)</f>
        <v>0</v>
      </c>
      <c r="R23" s="83">
        <f t="shared" si="35"/>
        <v>0</v>
      </c>
      <c r="S23" s="77">
        <f t="shared" si="1"/>
        <v>0</v>
      </c>
      <c r="T23" s="83">
        <f t="shared" si="2"/>
        <v>35</v>
      </c>
      <c r="U23" s="77">
        <f t="shared" si="2"/>
        <v>0</v>
      </c>
      <c r="V23" s="77">
        <f t="shared" si="2"/>
        <v>0</v>
      </c>
      <c r="W23" s="83">
        <f t="shared" ref="W23" si="36">T23+U23+V23</f>
        <v>35</v>
      </c>
      <c r="X23" s="84">
        <f>SUM(X22)</f>
        <v>1.0645833333333334E-3</v>
      </c>
      <c r="Y23" s="84">
        <f t="shared" si="9"/>
        <v>8.3999999999999993E-4</v>
      </c>
      <c r="Z23" s="82"/>
      <c r="AA23" s="82"/>
      <c r="AB23" s="82"/>
      <c r="AC23" s="82"/>
      <c r="AD23" s="82"/>
      <c r="AE23" s="82"/>
      <c r="AF23" s="82"/>
      <c r="AG23" s="820"/>
    </row>
    <row r="24" spans="1:33" s="85" customFormat="1" ht="27" customHeight="1">
      <c r="A24" s="818">
        <v>1</v>
      </c>
      <c r="B24" s="117" t="s">
        <v>132</v>
      </c>
      <c r="C24" s="86" t="s">
        <v>133</v>
      </c>
      <c r="D24" s="73" t="s">
        <v>24</v>
      </c>
      <c r="E24" s="73" t="s">
        <v>134</v>
      </c>
      <c r="F24" s="73">
        <v>46</v>
      </c>
      <c r="G24" s="73">
        <v>44</v>
      </c>
      <c r="H24" s="68">
        <v>440</v>
      </c>
      <c r="I24" s="68"/>
      <c r="J24" s="68"/>
      <c r="K24" s="68">
        <f>H24+I24+J24</f>
        <v>440</v>
      </c>
      <c r="L24" s="77"/>
      <c r="M24" s="77"/>
      <c r="N24" s="77"/>
      <c r="O24" s="77"/>
      <c r="P24" s="83"/>
      <c r="Q24" s="83"/>
      <c r="R24" s="83"/>
      <c r="S24" s="77"/>
      <c r="T24" s="78">
        <f t="shared" si="2"/>
        <v>440</v>
      </c>
      <c r="U24" s="68">
        <f t="shared" si="2"/>
        <v>0</v>
      </c>
      <c r="V24" s="68">
        <f t="shared" si="2"/>
        <v>0</v>
      </c>
      <c r="W24" s="78">
        <f>T24+U24+V24</f>
        <v>440</v>
      </c>
      <c r="X24" s="79">
        <f t="shared" ref="X24" si="37">((W24/AE24)*AD24)/1000</f>
        <v>1.15E-2</v>
      </c>
      <c r="Y24" s="79">
        <f>(W24*AF24)/1000</f>
        <v>1.4080000000000001E-2</v>
      </c>
      <c r="Z24" s="73" t="s">
        <v>135</v>
      </c>
      <c r="AA24" s="82"/>
      <c r="AB24" s="82"/>
      <c r="AC24" s="82"/>
      <c r="AD24" s="73">
        <v>23</v>
      </c>
      <c r="AE24" s="73">
        <v>880</v>
      </c>
      <c r="AF24" s="73">
        <v>3.2000000000000001E-2</v>
      </c>
      <c r="AG24" s="819"/>
    </row>
    <row r="25" spans="1:33" s="85" customFormat="1" ht="15.75" customHeight="1">
      <c r="A25" s="818"/>
      <c r="B25" s="80"/>
      <c r="C25" s="81" t="s">
        <v>62</v>
      </c>
      <c r="D25" s="82"/>
      <c r="E25" s="82"/>
      <c r="F25" s="82"/>
      <c r="G25" s="82"/>
      <c r="H25" s="77">
        <f>H24</f>
        <v>440</v>
      </c>
      <c r="I25" s="77">
        <f>I24</f>
        <v>0</v>
      </c>
      <c r="J25" s="77">
        <f>J24</f>
        <v>0</v>
      </c>
      <c r="K25" s="77">
        <f t="shared" ref="K25" si="38">H25+I25+J25</f>
        <v>440</v>
      </c>
      <c r="L25" s="77">
        <f>L24</f>
        <v>0</v>
      </c>
      <c r="M25" s="77">
        <f>M24</f>
        <v>0</v>
      </c>
      <c r="N25" s="77">
        <f>N24</f>
        <v>0</v>
      </c>
      <c r="O25" s="77">
        <f t="shared" ref="O25" si="39">L25+M25+N25</f>
        <v>0</v>
      </c>
      <c r="P25" s="83">
        <f>SUM(P24)</f>
        <v>0</v>
      </c>
      <c r="Q25" s="83">
        <f>SUM(Q24)</f>
        <v>0</v>
      </c>
      <c r="R25" s="83">
        <f>SUM(R24)</f>
        <v>0</v>
      </c>
      <c r="S25" s="77">
        <f t="shared" ref="S25:S30" si="40">P25+Q25+R25</f>
        <v>0</v>
      </c>
      <c r="T25" s="83">
        <f t="shared" si="2"/>
        <v>440</v>
      </c>
      <c r="U25" s="77">
        <f t="shared" si="2"/>
        <v>0</v>
      </c>
      <c r="V25" s="77">
        <f t="shared" si="2"/>
        <v>0</v>
      </c>
      <c r="W25" s="83">
        <f t="shared" ref="W25" si="41">T25+U25+V25</f>
        <v>440</v>
      </c>
      <c r="X25" s="84">
        <f>SUM(X24)</f>
        <v>1.15E-2</v>
      </c>
      <c r="Y25" s="84">
        <f t="shared" si="9"/>
        <v>1.4080000000000001E-2</v>
      </c>
      <c r="Z25" s="82"/>
      <c r="AA25" s="82"/>
      <c r="AB25" s="82"/>
      <c r="AC25" s="82"/>
      <c r="AD25" s="82"/>
      <c r="AE25" s="82"/>
      <c r="AF25" s="82"/>
      <c r="AG25" s="820"/>
    </row>
    <row r="26" spans="1:33" s="71" customFormat="1" ht="15.75" customHeight="1">
      <c r="A26" s="818">
        <f>A23+1</f>
        <v>1</v>
      </c>
      <c r="B26" s="74" t="s">
        <v>136</v>
      </c>
      <c r="C26" s="75" t="s">
        <v>137</v>
      </c>
      <c r="D26" s="73" t="s">
        <v>24</v>
      </c>
      <c r="E26" s="73" t="s">
        <v>28</v>
      </c>
      <c r="F26" s="73" t="s">
        <v>28</v>
      </c>
      <c r="G26" s="73" t="s">
        <v>28</v>
      </c>
      <c r="H26" s="68"/>
      <c r="I26" s="68"/>
      <c r="J26" s="68"/>
      <c r="K26" s="68">
        <f>H26+I26+J26</f>
        <v>0</v>
      </c>
      <c r="L26" s="68">
        <v>2040</v>
      </c>
      <c r="M26" s="68"/>
      <c r="N26" s="68"/>
      <c r="O26" s="68">
        <f>L26+M26+N26</f>
        <v>2040</v>
      </c>
      <c r="P26" s="68"/>
      <c r="Q26" s="68"/>
      <c r="R26" s="68"/>
      <c r="S26" s="68">
        <f t="shared" si="40"/>
        <v>0</v>
      </c>
      <c r="T26" s="78">
        <f t="shared" si="2"/>
        <v>2040</v>
      </c>
      <c r="U26" s="68">
        <f t="shared" si="2"/>
        <v>0</v>
      </c>
      <c r="V26" s="68">
        <f t="shared" si="2"/>
        <v>0</v>
      </c>
      <c r="W26" s="78">
        <f>T26+U26+V26</f>
        <v>2040</v>
      </c>
      <c r="X26" s="79">
        <f t="shared" ref="X26:X30" si="42">((W26/AE26)*AD26)/1000</f>
        <v>50.836800000000004</v>
      </c>
      <c r="Y26" s="79">
        <f>(W26*AF26)/1000</f>
        <v>60.261600000000001</v>
      </c>
      <c r="Z26" s="73"/>
      <c r="AA26" s="73"/>
      <c r="AB26" s="73"/>
      <c r="AC26" s="73"/>
      <c r="AD26" s="73">
        <v>24.92</v>
      </c>
      <c r="AE26" s="73">
        <v>1</v>
      </c>
      <c r="AF26" s="73">
        <v>29.54</v>
      </c>
      <c r="AG26" s="819"/>
    </row>
    <row r="27" spans="1:33" s="85" customFormat="1" ht="15.75" customHeight="1">
      <c r="A27" s="818"/>
      <c r="B27" s="80"/>
      <c r="C27" s="81" t="s">
        <v>62</v>
      </c>
      <c r="D27" s="82"/>
      <c r="E27" s="82"/>
      <c r="F27" s="82"/>
      <c r="G27" s="82"/>
      <c r="H27" s="77">
        <f>SUM(H26)</f>
        <v>0</v>
      </c>
      <c r="I27" s="77">
        <f>SUM(I26)</f>
        <v>0</v>
      </c>
      <c r="J27" s="77">
        <f>SUM(J26)</f>
        <v>0</v>
      </c>
      <c r="K27" s="77">
        <f t="shared" ref="K27" si="43">H27+I27+J27</f>
        <v>0</v>
      </c>
      <c r="L27" s="77">
        <f>SUM(L26)</f>
        <v>2040</v>
      </c>
      <c r="M27" s="77">
        <f>SUM(M26)</f>
        <v>0</v>
      </c>
      <c r="N27" s="77">
        <f>SUM(N26)</f>
        <v>0</v>
      </c>
      <c r="O27" s="77">
        <f t="shared" ref="O27" si="44">L27+M27+N27</f>
        <v>2040</v>
      </c>
      <c r="P27" s="83">
        <f>SUM(P26)</f>
        <v>0</v>
      </c>
      <c r="Q27" s="83">
        <f>SUM(Q26)</f>
        <v>0</v>
      </c>
      <c r="R27" s="83">
        <f>SUM(R26)</f>
        <v>0</v>
      </c>
      <c r="S27" s="77">
        <f t="shared" si="40"/>
        <v>0</v>
      </c>
      <c r="T27" s="83">
        <f t="shared" si="2"/>
        <v>2040</v>
      </c>
      <c r="U27" s="77">
        <f t="shared" si="2"/>
        <v>0</v>
      </c>
      <c r="V27" s="77">
        <f t="shared" si="2"/>
        <v>0</v>
      </c>
      <c r="W27" s="83">
        <f t="shared" ref="W27:W30" si="45">T27+U27+V27</f>
        <v>2040</v>
      </c>
      <c r="X27" s="84">
        <f>SUM(X26)</f>
        <v>50.836800000000004</v>
      </c>
      <c r="Y27" s="84">
        <f t="shared" si="9"/>
        <v>60.261600000000001</v>
      </c>
      <c r="Z27" s="82"/>
      <c r="AA27" s="82"/>
      <c r="AB27" s="82"/>
      <c r="AC27" s="82"/>
      <c r="AD27" s="82"/>
      <c r="AE27" s="82"/>
      <c r="AF27" s="82"/>
      <c r="AG27" s="820"/>
    </row>
    <row r="28" spans="1:33" s="85" customFormat="1" ht="15.75" customHeight="1">
      <c r="A28" s="818">
        <v>1</v>
      </c>
      <c r="B28" s="117" t="s">
        <v>138</v>
      </c>
      <c r="C28" s="87" t="s">
        <v>139</v>
      </c>
      <c r="D28" s="73" t="s">
        <v>24</v>
      </c>
      <c r="E28" s="89" t="s">
        <v>28</v>
      </c>
      <c r="F28" s="73">
        <v>53</v>
      </c>
      <c r="G28" s="73">
        <v>10</v>
      </c>
      <c r="H28" s="68">
        <v>56</v>
      </c>
      <c r="I28" s="68"/>
      <c r="J28" s="68"/>
      <c r="K28" s="68">
        <f>H28+I28+J28</f>
        <v>56</v>
      </c>
      <c r="L28" s="77"/>
      <c r="M28" s="77"/>
      <c r="N28" s="77"/>
      <c r="O28" s="68">
        <f>L28+M28+N28</f>
        <v>0</v>
      </c>
      <c r="P28" s="83"/>
      <c r="Q28" s="83"/>
      <c r="R28" s="83"/>
      <c r="S28" s="68">
        <f t="shared" si="40"/>
        <v>0</v>
      </c>
      <c r="T28" s="78">
        <f t="shared" ref="T28:V29" si="46">H28+L28+P28</f>
        <v>56</v>
      </c>
      <c r="U28" s="68">
        <f t="shared" si="46"/>
        <v>0</v>
      </c>
      <c r="V28" s="68">
        <f t="shared" si="46"/>
        <v>0</v>
      </c>
      <c r="W28" s="78">
        <f t="shared" si="45"/>
        <v>56</v>
      </c>
      <c r="X28" s="90">
        <f t="shared" si="42"/>
        <v>4.2000000000000003E-2</v>
      </c>
      <c r="Y28" s="90">
        <f t="shared" ref="Y28:Y30" si="47">(W28*AF28)/1000</f>
        <v>2.1027999999999998E-2</v>
      </c>
      <c r="Z28" s="82"/>
      <c r="AA28" s="82"/>
      <c r="AB28" s="82"/>
      <c r="AC28" s="73"/>
      <c r="AD28" s="73">
        <v>15</v>
      </c>
      <c r="AE28" s="73">
        <v>20</v>
      </c>
      <c r="AF28" s="73">
        <v>0.3755</v>
      </c>
      <c r="AG28" s="820"/>
    </row>
    <row r="29" spans="1:33" s="85" customFormat="1" ht="15.75" customHeight="1">
      <c r="A29" s="818">
        <v>2</v>
      </c>
      <c r="B29" s="117" t="s">
        <v>138</v>
      </c>
      <c r="C29" s="87" t="s">
        <v>139</v>
      </c>
      <c r="D29" s="73" t="s">
        <v>24</v>
      </c>
      <c r="E29" s="89" t="s">
        <v>28</v>
      </c>
      <c r="F29" s="73">
        <v>54</v>
      </c>
      <c r="G29" s="73">
        <v>10</v>
      </c>
      <c r="H29" s="68">
        <v>23</v>
      </c>
      <c r="I29" s="68"/>
      <c r="J29" s="68"/>
      <c r="K29" s="68">
        <f>H29+I29+J29</f>
        <v>23</v>
      </c>
      <c r="L29" s="77"/>
      <c r="M29" s="77"/>
      <c r="N29" s="77"/>
      <c r="O29" s="68">
        <f t="shared" ref="O29:O30" si="48">L29+M29+N29</f>
        <v>0</v>
      </c>
      <c r="P29" s="83"/>
      <c r="Q29" s="83"/>
      <c r="R29" s="83"/>
      <c r="S29" s="68">
        <f t="shared" si="40"/>
        <v>0</v>
      </c>
      <c r="T29" s="78">
        <f t="shared" si="46"/>
        <v>23</v>
      </c>
      <c r="U29" s="68">
        <f t="shared" si="46"/>
        <v>0</v>
      </c>
      <c r="V29" s="68">
        <f t="shared" si="46"/>
        <v>0</v>
      </c>
      <c r="W29" s="78">
        <f t="shared" si="45"/>
        <v>23</v>
      </c>
      <c r="X29" s="90">
        <f t="shared" si="42"/>
        <v>1.7250000000000001E-2</v>
      </c>
      <c r="Y29" s="90">
        <f t="shared" si="47"/>
        <v>8.6365000000000001E-3</v>
      </c>
      <c r="Z29" s="82"/>
      <c r="AA29" s="82"/>
      <c r="AB29" s="82"/>
      <c r="AC29" s="82"/>
      <c r="AD29" s="73">
        <v>15</v>
      </c>
      <c r="AE29" s="73">
        <v>20</v>
      </c>
      <c r="AF29" s="73">
        <v>0.3755</v>
      </c>
      <c r="AG29" s="820"/>
    </row>
    <row r="30" spans="1:33" s="85" customFormat="1" ht="15.75" customHeight="1">
      <c r="A30" s="818">
        <v>3</v>
      </c>
      <c r="B30" s="117" t="s">
        <v>138</v>
      </c>
      <c r="C30" s="87" t="s">
        <v>139</v>
      </c>
      <c r="D30" s="73" t="s">
        <v>24</v>
      </c>
      <c r="E30" s="89" t="s">
        <v>28</v>
      </c>
      <c r="F30" s="89" t="s">
        <v>28</v>
      </c>
      <c r="G30" s="89" t="s">
        <v>28</v>
      </c>
      <c r="H30" s="68">
        <v>1</v>
      </c>
      <c r="I30" s="77"/>
      <c r="J30" s="77"/>
      <c r="K30" s="68">
        <f>H30+I30+J30</f>
        <v>1</v>
      </c>
      <c r="L30" s="77"/>
      <c r="M30" s="77"/>
      <c r="N30" s="77"/>
      <c r="O30" s="68">
        <f t="shared" si="48"/>
        <v>0</v>
      </c>
      <c r="P30" s="83"/>
      <c r="Q30" s="83"/>
      <c r="R30" s="83"/>
      <c r="S30" s="68">
        <f t="shared" si="40"/>
        <v>0</v>
      </c>
      <c r="T30" s="78">
        <f>H30+L30+P30</f>
        <v>1</v>
      </c>
      <c r="U30" s="78">
        <f>I30+M30+Q30</f>
        <v>0</v>
      </c>
      <c r="V30" s="78">
        <f>J30+N30+R30</f>
        <v>0</v>
      </c>
      <c r="W30" s="78">
        <f t="shared" si="45"/>
        <v>1</v>
      </c>
      <c r="X30" s="90">
        <f t="shared" si="42"/>
        <v>7.5000000000000002E-4</v>
      </c>
      <c r="Y30" s="90">
        <f t="shared" si="47"/>
        <v>3.7550000000000002E-4</v>
      </c>
      <c r="Z30" s="82"/>
      <c r="AA30" s="82"/>
      <c r="AB30" s="82"/>
      <c r="AC30" s="82"/>
      <c r="AD30" s="73">
        <v>15</v>
      </c>
      <c r="AE30" s="73">
        <v>20</v>
      </c>
      <c r="AF30" s="73">
        <v>0.3755</v>
      </c>
      <c r="AG30" s="820"/>
    </row>
    <row r="31" spans="1:33" s="85" customFormat="1" ht="15.75" customHeight="1">
      <c r="A31" s="818"/>
      <c r="B31" s="80"/>
      <c r="C31" s="81" t="s">
        <v>62</v>
      </c>
      <c r="D31" s="82"/>
      <c r="E31" s="89"/>
      <c r="F31" s="89"/>
      <c r="G31" s="89"/>
      <c r="H31" s="77">
        <f>H28+H29+H30</f>
        <v>80</v>
      </c>
      <c r="I31" s="77">
        <f t="shared" ref="I31:W31" si="49">I28+I29+I30</f>
        <v>0</v>
      </c>
      <c r="J31" s="77">
        <f t="shared" si="49"/>
        <v>0</v>
      </c>
      <c r="K31" s="77">
        <f t="shared" si="49"/>
        <v>80</v>
      </c>
      <c r="L31" s="77">
        <f t="shared" si="49"/>
        <v>0</v>
      </c>
      <c r="M31" s="77">
        <f t="shared" si="49"/>
        <v>0</v>
      </c>
      <c r="N31" s="77">
        <f t="shared" si="49"/>
        <v>0</v>
      </c>
      <c r="O31" s="77">
        <f t="shared" si="49"/>
        <v>0</v>
      </c>
      <c r="P31" s="77">
        <f t="shared" si="49"/>
        <v>0</v>
      </c>
      <c r="Q31" s="77">
        <f t="shared" si="49"/>
        <v>0</v>
      </c>
      <c r="R31" s="77">
        <f t="shared" si="49"/>
        <v>0</v>
      </c>
      <c r="S31" s="77">
        <f t="shared" si="49"/>
        <v>0</v>
      </c>
      <c r="T31" s="83">
        <f>T28+T29+T30</f>
        <v>80</v>
      </c>
      <c r="U31" s="77">
        <f t="shared" si="49"/>
        <v>0</v>
      </c>
      <c r="V31" s="77">
        <f t="shared" si="49"/>
        <v>0</v>
      </c>
      <c r="W31" s="77">
        <f t="shared" si="49"/>
        <v>80</v>
      </c>
      <c r="X31" s="84">
        <f>SUM(X28:X30)</f>
        <v>6.0000000000000005E-2</v>
      </c>
      <c r="Y31" s="84">
        <f>SUM(Y28:Y30)</f>
        <v>3.0039999999999997E-2</v>
      </c>
      <c r="Z31" s="82"/>
      <c r="AA31" s="82"/>
      <c r="AB31" s="82"/>
      <c r="AC31" s="82"/>
      <c r="AD31" s="82"/>
      <c r="AE31" s="82"/>
      <c r="AF31" s="82"/>
      <c r="AG31" s="820"/>
    </row>
    <row r="32" spans="1:33" s="85" customFormat="1" ht="30.75" customHeight="1">
      <c r="A32" s="818">
        <v>1</v>
      </c>
      <c r="B32" s="118" t="s">
        <v>140</v>
      </c>
      <c r="C32" s="91" t="s">
        <v>141</v>
      </c>
      <c r="D32" s="73" t="s">
        <v>24</v>
      </c>
      <c r="E32" s="73">
        <v>192</v>
      </c>
      <c r="F32" s="73">
        <v>61</v>
      </c>
      <c r="G32" s="73">
        <v>721</v>
      </c>
      <c r="H32" s="77">
        <v>0</v>
      </c>
      <c r="I32" s="77"/>
      <c r="J32" s="77"/>
      <c r="K32" s="68">
        <f>H32+I32+J32</f>
        <v>0</v>
      </c>
      <c r="L32" s="77"/>
      <c r="M32" s="77"/>
      <c r="N32" s="77"/>
      <c r="O32" s="77"/>
      <c r="P32" s="78">
        <v>1</v>
      </c>
      <c r="Q32" s="78"/>
      <c r="R32" s="78"/>
      <c r="S32" s="68">
        <f>P32+Q32+R32</f>
        <v>1</v>
      </c>
      <c r="T32" s="83">
        <f t="shared" ref="T32:V33" si="50">H32+L32+P32</f>
        <v>1</v>
      </c>
      <c r="U32" s="77">
        <f t="shared" si="50"/>
        <v>0</v>
      </c>
      <c r="V32" s="77">
        <f t="shared" si="50"/>
        <v>0</v>
      </c>
      <c r="W32" s="83">
        <f>T32+U32+V32</f>
        <v>1</v>
      </c>
      <c r="X32" s="84">
        <f t="shared" ref="X32" si="51">((W32/AE32)*AD32)/1000</f>
        <v>8.3000000000000004E-2</v>
      </c>
      <c r="Y32" s="79">
        <f>(W32*AF32)/1000</f>
        <v>2.954E-2</v>
      </c>
      <c r="Z32" s="73" t="s">
        <v>29</v>
      </c>
      <c r="AA32" s="792" t="s">
        <v>142</v>
      </c>
      <c r="AB32" s="82"/>
      <c r="AC32" s="82"/>
      <c r="AD32" s="73">
        <v>83</v>
      </c>
      <c r="AE32" s="73">
        <v>1</v>
      </c>
      <c r="AF32" s="73">
        <v>29.54</v>
      </c>
      <c r="AG32" s="819"/>
    </row>
    <row r="33" spans="1:33" s="85" customFormat="1" ht="15.75" customHeight="1">
      <c r="A33" s="821"/>
      <c r="B33" s="80"/>
      <c r="C33" s="81" t="s">
        <v>62</v>
      </c>
      <c r="D33" s="82"/>
      <c r="E33" s="82"/>
      <c r="F33" s="82"/>
      <c r="G33" s="82"/>
      <c r="H33" s="77">
        <f>SUM(H32)</f>
        <v>0</v>
      </c>
      <c r="I33" s="77">
        <f>SUM(I32)</f>
        <v>0</v>
      </c>
      <c r="J33" s="77">
        <f>SUM(J32)</f>
        <v>0</v>
      </c>
      <c r="K33" s="77">
        <f t="shared" ref="K33" si="52">H33+I33+J33</f>
        <v>0</v>
      </c>
      <c r="L33" s="77">
        <f>SUM(L32)</f>
        <v>0</v>
      </c>
      <c r="M33" s="77">
        <f>SUM(M32)</f>
        <v>0</v>
      </c>
      <c r="N33" s="77">
        <f>SUM(N32)</f>
        <v>0</v>
      </c>
      <c r="O33" s="77">
        <f t="shared" ref="O33" si="53">L33+M33+N33</f>
        <v>0</v>
      </c>
      <c r="P33" s="83">
        <f>SUM(P32)</f>
        <v>1</v>
      </c>
      <c r="Q33" s="83">
        <f>SUM(Q32)</f>
        <v>0</v>
      </c>
      <c r="R33" s="83">
        <f>SUM(R32)</f>
        <v>0</v>
      </c>
      <c r="S33" s="77">
        <f t="shared" ref="S33" si="54">P33+Q33+R33</f>
        <v>1</v>
      </c>
      <c r="T33" s="83">
        <f t="shared" si="50"/>
        <v>1</v>
      </c>
      <c r="U33" s="77">
        <f t="shared" si="50"/>
        <v>0</v>
      </c>
      <c r="V33" s="77">
        <f t="shared" si="50"/>
        <v>0</v>
      </c>
      <c r="W33" s="83">
        <f t="shared" ref="W33" si="55">T33+U33+V33</f>
        <v>1</v>
      </c>
      <c r="X33" s="84">
        <f>SUM(X32)</f>
        <v>8.3000000000000004E-2</v>
      </c>
      <c r="Y33" s="84">
        <f t="shared" ref="Y33" si="56">SUM(Y32)</f>
        <v>2.954E-2</v>
      </c>
      <c r="Z33" s="82"/>
      <c r="AA33" s="82"/>
      <c r="AB33" s="82"/>
      <c r="AC33" s="82"/>
      <c r="AD33" s="82"/>
      <c r="AE33" s="82"/>
      <c r="AF33" s="82"/>
      <c r="AG33" s="820"/>
    </row>
    <row r="34" spans="1:33" s="85" customFormat="1" ht="15.75" customHeight="1">
      <c r="A34" s="818">
        <v>1</v>
      </c>
      <c r="B34" s="80"/>
      <c r="C34" s="769" t="s">
        <v>352</v>
      </c>
      <c r="D34" s="770" t="s">
        <v>24</v>
      </c>
      <c r="E34" s="770">
        <v>18</v>
      </c>
      <c r="F34" s="797">
        <v>53</v>
      </c>
      <c r="G34" s="770">
        <v>33</v>
      </c>
      <c r="H34" s="798"/>
      <c r="I34" s="799"/>
      <c r="J34" s="771"/>
      <c r="K34" s="800"/>
      <c r="L34" s="77"/>
      <c r="M34" s="77"/>
      <c r="N34" s="77"/>
      <c r="O34" s="77"/>
      <c r="P34" s="771">
        <v>171</v>
      </c>
      <c r="Q34" s="777"/>
      <c r="R34" s="771"/>
      <c r="S34" s="113">
        <f>SUM(P34:R34)</f>
        <v>171</v>
      </c>
      <c r="T34" s="771">
        <v>171</v>
      </c>
      <c r="U34" s="777"/>
      <c r="V34" s="771"/>
      <c r="W34" s="113">
        <f>SUM(T34:V34)</f>
        <v>171</v>
      </c>
      <c r="X34" s="79">
        <f t="shared" ref="X34:X35" si="57">((W34/AE34)*AD34)/1000</f>
        <v>1.6926395939086295E-2</v>
      </c>
      <c r="Y34" s="79">
        <f t="shared" ref="Y34:Y35" si="58">(W34*AF34)/1000</f>
        <v>1.026E-2</v>
      </c>
      <c r="Z34" s="82"/>
      <c r="AA34" s="82"/>
      <c r="AB34" s="82"/>
      <c r="AC34" s="82"/>
      <c r="AD34" s="773">
        <v>39</v>
      </c>
      <c r="AE34" s="770">
        <v>394</v>
      </c>
      <c r="AF34" s="801">
        <v>0.06</v>
      </c>
      <c r="AG34" s="820"/>
    </row>
    <row r="35" spans="1:33" s="85" customFormat="1" ht="15.75" customHeight="1">
      <c r="A35" s="818">
        <v>2</v>
      </c>
      <c r="B35" s="80"/>
      <c r="C35" s="769" t="s">
        <v>352</v>
      </c>
      <c r="D35" s="770" t="s">
        <v>24</v>
      </c>
      <c r="E35" s="770">
        <v>10</v>
      </c>
      <c r="F35" s="797">
        <v>53</v>
      </c>
      <c r="G35" s="770">
        <v>33</v>
      </c>
      <c r="H35" s="798"/>
      <c r="I35" s="798"/>
      <c r="J35" s="771"/>
      <c r="K35" s="800"/>
      <c r="L35" s="77"/>
      <c r="M35" s="77"/>
      <c r="N35" s="77"/>
      <c r="O35" s="77"/>
      <c r="P35" s="771">
        <v>2539</v>
      </c>
      <c r="Q35" s="771"/>
      <c r="R35" s="771"/>
      <c r="S35" s="113">
        <f>SUM(P35:R35)</f>
        <v>2539</v>
      </c>
      <c r="T35" s="771">
        <v>2539</v>
      </c>
      <c r="U35" s="771"/>
      <c r="V35" s="771"/>
      <c r="W35" s="113">
        <f>SUM(T35:V35)</f>
        <v>2539</v>
      </c>
      <c r="X35" s="79">
        <f t="shared" si="57"/>
        <v>0.25132233502538076</v>
      </c>
      <c r="Y35" s="79">
        <f t="shared" si="58"/>
        <v>0.15234</v>
      </c>
      <c r="Z35" s="82"/>
      <c r="AA35" s="82"/>
      <c r="AB35" s="82"/>
      <c r="AC35" s="82"/>
      <c r="AD35" s="773">
        <v>39</v>
      </c>
      <c r="AE35" s="770">
        <v>394</v>
      </c>
      <c r="AF35" s="801">
        <v>0.06</v>
      </c>
      <c r="AG35" s="820"/>
    </row>
    <row r="36" spans="1:33" s="85" customFormat="1" ht="15.75" customHeight="1">
      <c r="A36" s="818"/>
      <c r="B36" s="80"/>
      <c r="C36" s="81" t="s">
        <v>62</v>
      </c>
      <c r="D36" s="82"/>
      <c r="E36" s="89"/>
      <c r="F36" s="89"/>
      <c r="G36" s="89"/>
      <c r="H36" s="77">
        <f>SUM(H35)</f>
        <v>0</v>
      </c>
      <c r="I36" s="77">
        <f>SUM(I35)</f>
        <v>0</v>
      </c>
      <c r="J36" s="77">
        <f>SUM(J35)</f>
        <v>0</v>
      </c>
      <c r="K36" s="77">
        <f t="shared" ref="K36" si="59">H36+I36+J36</f>
        <v>0</v>
      </c>
      <c r="L36" s="77">
        <f>SUM(L35)</f>
        <v>0</v>
      </c>
      <c r="M36" s="77">
        <f>SUM(M35)</f>
        <v>0</v>
      </c>
      <c r="N36" s="77">
        <f>SUM(N35)</f>
        <v>0</v>
      </c>
      <c r="O36" s="77">
        <f t="shared" ref="O36" si="60">L36+M36+N36</f>
        <v>0</v>
      </c>
      <c r="P36" s="83">
        <f>SUM(P34:P35)</f>
        <v>2710</v>
      </c>
      <c r="Q36" s="83">
        <f>SUM(Q35)</f>
        <v>0</v>
      </c>
      <c r="R36" s="83">
        <f>SUM(R35)</f>
        <v>0</v>
      </c>
      <c r="S36" s="77">
        <f t="shared" ref="S36" si="61">P36+Q36+R36</f>
        <v>2710</v>
      </c>
      <c r="T36" s="83">
        <f t="shared" ref="T36" si="62">H36+L36+P36</f>
        <v>2710</v>
      </c>
      <c r="U36" s="77">
        <f t="shared" ref="U36" si="63">I36+M36+Q36</f>
        <v>0</v>
      </c>
      <c r="V36" s="77">
        <f t="shared" ref="V36" si="64">J36+N36+R36</f>
        <v>0</v>
      </c>
      <c r="W36" s="83">
        <f t="shared" ref="W36" si="65">T36+U36+V36</f>
        <v>2710</v>
      </c>
      <c r="X36" s="84">
        <f>SUM(X34:X35)</f>
        <v>0.26824873096446705</v>
      </c>
      <c r="Y36" s="84">
        <f>SUM(Y34:Y35)</f>
        <v>0.16259999999999999</v>
      </c>
      <c r="Z36" s="82"/>
      <c r="AA36" s="82"/>
      <c r="AB36" s="82"/>
      <c r="AC36" s="82"/>
      <c r="AD36" s="82"/>
      <c r="AE36" s="82"/>
      <c r="AF36" s="82"/>
      <c r="AG36" s="820"/>
    </row>
    <row r="37" spans="1:33" s="71" customFormat="1" ht="15.75" customHeight="1">
      <c r="A37" s="818"/>
      <c r="B37" s="74"/>
      <c r="C37" s="92" t="s">
        <v>64</v>
      </c>
      <c r="D37" s="73"/>
      <c r="E37" s="73"/>
      <c r="F37" s="73"/>
      <c r="G37" s="73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78"/>
      <c r="U37" s="68"/>
      <c r="V37" s="68"/>
      <c r="W37" s="78"/>
      <c r="X37" s="79"/>
      <c r="Y37" s="79"/>
      <c r="Z37" s="73"/>
      <c r="AA37" s="73"/>
      <c r="AB37" s="73"/>
      <c r="AC37" s="73"/>
      <c r="AD37" s="73"/>
      <c r="AE37" s="73"/>
      <c r="AF37" s="73"/>
      <c r="AG37" s="819"/>
    </row>
    <row r="38" spans="1:33" s="71" customFormat="1" ht="28.5" customHeight="1">
      <c r="A38" s="818">
        <f t="shared" ref="A38:A93" si="66">A37+1</f>
        <v>1</v>
      </c>
      <c r="B38" s="74" t="s">
        <v>145</v>
      </c>
      <c r="C38" s="75" t="s">
        <v>146</v>
      </c>
      <c r="D38" s="73" t="s">
        <v>24</v>
      </c>
      <c r="E38" s="73">
        <v>0</v>
      </c>
      <c r="F38" s="73">
        <v>0</v>
      </c>
      <c r="G38" s="73">
        <v>0</v>
      </c>
      <c r="H38" s="68"/>
      <c r="I38" s="68"/>
      <c r="J38" s="68"/>
      <c r="K38" s="68">
        <f>H38+I38+J38</f>
        <v>0</v>
      </c>
      <c r="L38" s="68"/>
      <c r="M38" s="68"/>
      <c r="N38" s="68">
        <v>9145</v>
      </c>
      <c r="O38" s="68">
        <f t="shared" si="0"/>
        <v>9145</v>
      </c>
      <c r="P38" s="68"/>
      <c r="Q38" s="68"/>
      <c r="R38" s="68"/>
      <c r="S38" s="68">
        <f t="shared" si="1"/>
        <v>0</v>
      </c>
      <c r="T38" s="78">
        <f t="shared" ref="T38:V43" si="67">H38+L38+P38</f>
        <v>0</v>
      </c>
      <c r="U38" s="68">
        <f t="shared" si="67"/>
        <v>0</v>
      </c>
      <c r="V38" s="68">
        <f t="shared" si="67"/>
        <v>9145</v>
      </c>
      <c r="W38" s="78">
        <f>T38+U38+V38</f>
        <v>9145</v>
      </c>
      <c r="X38" s="79">
        <f t="shared" ref="X38" si="68">((W38/AE38)*AD38)/1000</f>
        <v>0.19398484848484848</v>
      </c>
      <c r="Y38" s="79">
        <f>(W38*AF38)/1000</f>
        <v>0.13626050000000001</v>
      </c>
      <c r="Z38" s="73" t="s">
        <v>26</v>
      </c>
      <c r="AA38" s="73"/>
      <c r="AB38" s="73"/>
      <c r="AC38" s="73"/>
      <c r="AD38" s="73">
        <v>28</v>
      </c>
      <c r="AE38" s="73">
        <v>1320</v>
      </c>
      <c r="AF38" s="73">
        <v>1.49E-2</v>
      </c>
      <c r="AG38" s="819"/>
    </row>
    <row r="39" spans="1:33" s="85" customFormat="1" ht="15.75" customHeight="1">
      <c r="A39" s="821"/>
      <c r="B39" s="80"/>
      <c r="C39" s="81" t="s">
        <v>62</v>
      </c>
      <c r="D39" s="82"/>
      <c r="E39" s="82"/>
      <c r="F39" s="82"/>
      <c r="G39" s="82"/>
      <c r="H39" s="77">
        <f>SUM(H38:H38)</f>
        <v>0</v>
      </c>
      <c r="I39" s="77">
        <f>SUM(I38:I38)</f>
        <v>0</v>
      </c>
      <c r="J39" s="77">
        <f>SUM(J38:J38)</f>
        <v>0</v>
      </c>
      <c r="K39" s="77">
        <f t="shared" ref="K39:K91" si="69">H39+I39+J39</f>
        <v>0</v>
      </c>
      <c r="L39" s="77">
        <f>SUM(L38:L38)</f>
        <v>0</v>
      </c>
      <c r="M39" s="77">
        <f>SUM(M38:M38)</f>
        <v>0</v>
      </c>
      <c r="N39" s="77">
        <f>SUM(N38:N38)</f>
        <v>9145</v>
      </c>
      <c r="O39" s="77">
        <f t="shared" si="0"/>
        <v>9145</v>
      </c>
      <c r="P39" s="83">
        <f>SUM(P38:P38)</f>
        <v>0</v>
      </c>
      <c r="Q39" s="83">
        <f>SUM(Q38:Q38)</f>
        <v>0</v>
      </c>
      <c r="R39" s="83">
        <f>SUM(R38:R38)</f>
        <v>0</v>
      </c>
      <c r="S39" s="77">
        <f t="shared" si="1"/>
        <v>0</v>
      </c>
      <c r="T39" s="83">
        <f t="shared" si="67"/>
        <v>0</v>
      </c>
      <c r="U39" s="77">
        <f t="shared" si="67"/>
        <v>0</v>
      </c>
      <c r="V39" s="77">
        <f t="shared" si="67"/>
        <v>9145</v>
      </c>
      <c r="W39" s="83">
        <f t="shared" ref="W39" si="70">T39+U39+V39</f>
        <v>9145</v>
      </c>
      <c r="X39" s="84">
        <f>SUM(X38)</f>
        <v>0.19398484848484848</v>
      </c>
      <c r="Y39" s="84">
        <f t="shared" ref="Y39" si="71">SUM(Y38)</f>
        <v>0.13626050000000001</v>
      </c>
      <c r="Z39" s="82"/>
      <c r="AA39" s="82"/>
      <c r="AB39" s="82"/>
      <c r="AC39" s="82"/>
      <c r="AD39" s="82"/>
      <c r="AE39" s="82"/>
      <c r="AF39" s="82"/>
      <c r="AG39" s="820"/>
    </row>
    <row r="40" spans="1:33" s="71" customFormat="1" ht="15.75" customHeight="1">
      <c r="A40" s="818">
        <f t="shared" si="66"/>
        <v>1</v>
      </c>
      <c r="B40" s="74" t="s">
        <v>147</v>
      </c>
      <c r="C40" s="75" t="s">
        <v>148</v>
      </c>
      <c r="D40" s="73" t="s">
        <v>24</v>
      </c>
      <c r="E40" s="73">
        <v>0</v>
      </c>
      <c r="F40" s="73">
        <v>0</v>
      </c>
      <c r="G40" s="73">
        <v>0</v>
      </c>
      <c r="H40" s="68"/>
      <c r="I40" s="68"/>
      <c r="J40" s="68"/>
      <c r="K40" s="68">
        <f t="shared" si="69"/>
        <v>0</v>
      </c>
      <c r="L40" s="68"/>
      <c r="M40" s="68"/>
      <c r="N40" s="68">
        <v>10</v>
      </c>
      <c r="O40" s="68">
        <f t="shared" si="0"/>
        <v>10</v>
      </c>
      <c r="P40" s="68"/>
      <c r="Q40" s="68"/>
      <c r="R40" s="68"/>
      <c r="S40" s="68">
        <f t="shared" si="1"/>
        <v>0</v>
      </c>
      <c r="T40" s="78">
        <f t="shared" si="67"/>
        <v>0</v>
      </c>
      <c r="U40" s="68">
        <f t="shared" si="67"/>
        <v>0</v>
      </c>
      <c r="V40" s="68">
        <f t="shared" si="67"/>
        <v>10</v>
      </c>
      <c r="W40" s="78">
        <f>T40+U40+V40</f>
        <v>10</v>
      </c>
      <c r="X40" s="79">
        <f t="shared" ref="X40" si="72">((W40/AE40)*AD40)/1000</f>
        <v>1.3513513513513514E-4</v>
      </c>
      <c r="Y40" s="79">
        <f>(W40*AF40)/1000</f>
        <v>8.2000000000000001E-5</v>
      </c>
      <c r="Z40" s="73" t="s">
        <v>29</v>
      </c>
      <c r="AA40" s="73"/>
      <c r="AB40" s="73"/>
      <c r="AC40" s="73"/>
      <c r="AD40" s="73">
        <v>20</v>
      </c>
      <c r="AE40" s="73">
        <v>1480</v>
      </c>
      <c r="AF40" s="73">
        <v>8.2000000000000007E-3</v>
      </c>
      <c r="AG40" s="819"/>
    </row>
    <row r="41" spans="1:33" s="85" customFormat="1" ht="15.75" customHeight="1">
      <c r="A41" s="821"/>
      <c r="B41" s="80"/>
      <c r="C41" s="81" t="s">
        <v>62</v>
      </c>
      <c r="D41" s="82"/>
      <c r="E41" s="82"/>
      <c r="F41" s="82"/>
      <c r="G41" s="82"/>
      <c r="H41" s="77">
        <f>SUM(H40)</f>
        <v>0</v>
      </c>
      <c r="I41" s="77">
        <f>SUM(I40)</f>
        <v>0</v>
      </c>
      <c r="J41" s="77">
        <f>SUM(J40)</f>
        <v>0</v>
      </c>
      <c r="K41" s="77">
        <f t="shared" si="69"/>
        <v>0</v>
      </c>
      <c r="L41" s="77">
        <f>SUM(L40)</f>
        <v>0</v>
      </c>
      <c r="M41" s="77">
        <f>SUM(M40)</f>
        <v>0</v>
      </c>
      <c r="N41" s="77">
        <f>SUM(N40)</f>
        <v>10</v>
      </c>
      <c r="O41" s="77">
        <f t="shared" si="0"/>
        <v>10</v>
      </c>
      <c r="P41" s="83">
        <f>SUM(P40)</f>
        <v>0</v>
      </c>
      <c r="Q41" s="83">
        <f t="shared" ref="Q41:R41" si="73">SUM(Q40)</f>
        <v>0</v>
      </c>
      <c r="R41" s="83">
        <f t="shared" si="73"/>
        <v>0</v>
      </c>
      <c r="S41" s="77">
        <f t="shared" si="1"/>
        <v>0</v>
      </c>
      <c r="T41" s="83">
        <f t="shared" si="67"/>
        <v>0</v>
      </c>
      <c r="U41" s="77">
        <f t="shared" si="67"/>
        <v>0</v>
      </c>
      <c r="V41" s="77">
        <f t="shared" si="67"/>
        <v>10</v>
      </c>
      <c r="W41" s="83">
        <f t="shared" ref="W41:W44" si="74">T41+U41+V41</f>
        <v>10</v>
      </c>
      <c r="X41" s="84">
        <f>SUM(X40)</f>
        <v>1.3513513513513514E-4</v>
      </c>
      <c r="Y41" s="84">
        <f t="shared" ref="Y41" si="75">SUM(Y40)</f>
        <v>8.2000000000000001E-5</v>
      </c>
      <c r="Z41" s="82"/>
      <c r="AA41" s="82"/>
      <c r="AB41" s="82"/>
      <c r="AC41" s="82"/>
      <c r="AD41" s="82"/>
      <c r="AE41" s="82"/>
      <c r="AF41" s="82"/>
      <c r="AG41" s="820"/>
    </row>
    <row r="42" spans="1:33" s="71" customFormat="1" ht="15.75" customHeight="1">
      <c r="A42" s="818">
        <f t="shared" si="66"/>
        <v>1</v>
      </c>
      <c r="B42" s="74" t="s">
        <v>30</v>
      </c>
      <c r="C42" s="75" t="s">
        <v>31</v>
      </c>
      <c r="D42" s="73" t="s">
        <v>24</v>
      </c>
      <c r="E42" s="73">
        <v>52</v>
      </c>
      <c r="F42" s="73">
        <v>53</v>
      </c>
      <c r="G42" s="73" t="s">
        <v>25</v>
      </c>
      <c r="H42" s="68"/>
      <c r="I42" s="68"/>
      <c r="J42" s="68"/>
      <c r="K42" s="68">
        <f t="shared" si="69"/>
        <v>0</v>
      </c>
      <c r="L42" s="68"/>
      <c r="M42" s="68"/>
      <c r="N42" s="68">
        <v>18100</v>
      </c>
      <c r="O42" s="68">
        <f t="shared" si="0"/>
        <v>18100</v>
      </c>
      <c r="P42" s="68"/>
      <c r="Q42" s="68"/>
      <c r="R42" s="68"/>
      <c r="S42" s="68">
        <f t="shared" si="1"/>
        <v>0</v>
      </c>
      <c r="T42" s="78">
        <f t="shared" si="67"/>
        <v>0</v>
      </c>
      <c r="U42" s="68">
        <f t="shared" si="67"/>
        <v>0</v>
      </c>
      <c r="V42" s="68">
        <f t="shared" si="67"/>
        <v>18100</v>
      </c>
      <c r="W42" s="78">
        <f t="shared" si="74"/>
        <v>18100</v>
      </c>
      <c r="X42" s="79">
        <f t="shared" ref="X42:X44" si="76">((W42/AE42)*AD42)/1000</f>
        <v>0.53545833333333337</v>
      </c>
      <c r="Y42" s="79">
        <f t="shared" ref="Y42:Y44" si="77">(W42*AF42)/1000</f>
        <v>0.38010000000000005</v>
      </c>
      <c r="Z42" s="73" t="s">
        <v>29</v>
      </c>
      <c r="AA42" s="73"/>
      <c r="AB42" s="73"/>
      <c r="AC42" s="73"/>
      <c r="AD42" s="73">
        <v>35.5</v>
      </c>
      <c r="AE42" s="73">
        <v>1200</v>
      </c>
      <c r="AF42" s="73">
        <v>2.1000000000000001E-2</v>
      </c>
      <c r="AG42" s="819"/>
    </row>
    <row r="43" spans="1:33" s="71" customFormat="1" ht="15.75" customHeight="1">
      <c r="A43" s="818">
        <f t="shared" si="66"/>
        <v>2</v>
      </c>
      <c r="B43" s="74" t="s">
        <v>30</v>
      </c>
      <c r="C43" s="75" t="s">
        <v>31</v>
      </c>
      <c r="D43" s="73" t="s">
        <v>24</v>
      </c>
      <c r="E43" s="73">
        <v>94</v>
      </c>
      <c r="F43" s="73">
        <v>53</v>
      </c>
      <c r="G43" s="73">
        <v>10</v>
      </c>
      <c r="H43" s="68"/>
      <c r="I43" s="68"/>
      <c r="J43" s="68"/>
      <c r="K43" s="68">
        <f t="shared" si="69"/>
        <v>0</v>
      </c>
      <c r="L43" s="68"/>
      <c r="M43" s="68"/>
      <c r="N43" s="68">
        <v>1200</v>
      </c>
      <c r="O43" s="68">
        <f t="shared" si="0"/>
        <v>1200</v>
      </c>
      <c r="P43" s="68"/>
      <c r="Q43" s="68"/>
      <c r="R43" s="68"/>
      <c r="S43" s="68">
        <f t="shared" si="1"/>
        <v>0</v>
      </c>
      <c r="T43" s="78">
        <f t="shared" si="67"/>
        <v>0</v>
      </c>
      <c r="U43" s="68">
        <f t="shared" si="67"/>
        <v>0</v>
      </c>
      <c r="V43" s="68">
        <f t="shared" si="67"/>
        <v>1200</v>
      </c>
      <c r="W43" s="78">
        <f t="shared" si="74"/>
        <v>1200</v>
      </c>
      <c r="X43" s="79">
        <f t="shared" si="76"/>
        <v>3.5499999999999997E-2</v>
      </c>
      <c r="Y43" s="79">
        <f t="shared" si="77"/>
        <v>2.5200000000000004E-2</v>
      </c>
      <c r="Z43" s="73" t="s">
        <v>29</v>
      </c>
      <c r="AA43" s="73"/>
      <c r="AB43" s="73"/>
      <c r="AC43" s="73"/>
      <c r="AD43" s="73">
        <v>35.5</v>
      </c>
      <c r="AE43" s="73">
        <v>1200</v>
      </c>
      <c r="AF43" s="73">
        <v>2.1000000000000001E-2</v>
      </c>
      <c r="AG43" s="819"/>
    </row>
    <row r="44" spans="1:33" s="71" customFormat="1" ht="15.75" customHeight="1">
      <c r="A44" s="818">
        <f t="shared" si="66"/>
        <v>3</v>
      </c>
      <c r="B44" s="74" t="s">
        <v>30</v>
      </c>
      <c r="C44" s="75" t="s">
        <v>31</v>
      </c>
      <c r="D44" s="73" t="s">
        <v>24</v>
      </c>
      <c r="E44" s="73" t="s">
        <v>68</v>
      </c>
      <c r="F44" s="73">
        <v>71</v>
      </c>
      <c r="G44" s="73">
        <v>260</v>
      </c>
      <c r="H44" s="68"/>
      <c r="I44" s="68"/>
      <c r="J44" s="68"/>
      <c r="K44" s="68">
        <f t="shared" si="69"/>
        <v>0</v>
      </c>
      <c r="L44" s="68"/>
      <c r="M44" s="68"/>
      <c r="N44" s="68">
        <v>25180</v>
      </c>
      <c r="O44" s="68">
        <f t="shared" si="0"/>
        <v>25180</v>
      </c>
      <c r="P44" s="68"/>
      <c r="Q44" s="68"/>
      <c r="R44" s="68"/>
      <c r="S44" s="68">
        <f t="shared" si="1"/>
        <v>0</v>
      </c>
      <c r="T44" s="78">
        <f>H44+L44+P44</f>
        <v>0</v>
      </c>
      <c r="U44" s="68">
        <f>I44+M44+Q44</f>
        <v>0</v>
      </c>
      <c r="V44" s="68">
        <f>J44+N44+R44</f>
        <v>25180</v>
      </c>
      <c r="W44" s="78">
        <f t="shared" si="74"/>
        <v>25180</v>
      </c>
      <c r="X44" s="79">
        <f t="shared" si="76"/>
        <v>0.74490833333333339</v>
      </c>
      <c r="Y44" s="79">
        <f t="shared" si="77"/>
        <v>0.52878000000000014</v>
      </c>
      <c r="Z44" s="73" t="s">
        <v>29</v>
      </c>
      <c r="AA44" s="73"/>
      <c r="AB44" s="73"/>
      <c r="AC44" s="73"/>
      <c r="AD44" s="73">
        <v>35.5</v>
      </c>
      <c r="AE44" s="73">
        <v>1200</v>
      </c>
      <c r="AF44" s="73">
        <v>2.1000000000000001E-2</v>
      </c>
      <c r="AG44" s="819"/>
    </row>
    <row r="45" spans="1:33" s="85" customFormat="1" ht="15.75" customHeight="1">
      <c r="A45" s="821"/>
      <c r="B45" s="80"/>
      <c r="C45" s="81" t="s">
        <v>62</v>
      </c>
      <c r="D45" s="82"/>
      <c r="E45" s="82"/>
      <c r="F45" s="82"/>
      <c r="G45" s="82"/>
      <c r="H45" s="77">
        <f>SUM(H43)</f>
        <v>0</v>
      </c>
      <c r="I45" s="77">
        <f>SUM(I43)</f>
        <v>0</v>
      </c>
      <c r="J45" s="77">
        <f>SUM(J43)</f>
        <v>0</v>
      </c>
      <c r="K45" s="77">
        <f t="shared" si="69"/>
        <v>0</v>
      </c>
      <c r="L45" s="77">
        <f>SUM(L43)</f>
        <v>0</v>
      </c>
      <c r="M45" s="77">
        <f>SUM(M43)</f>
        <v>0</v>
      </c>
      <c r="N45" s="77">
        <f>SUM(N42:N44)</f>
        <v>44480</v>
      </c>
      <c r="O45" s="77">
        <f t="shared" si="0"/>
        <v>44480</v>
      </c>
      <c r="P45" s="83">
        <f>SUM(P42:P43)</f>
        <v>0</v>
      </c>
      <c r="Q45" s="83">
        <f>SUM(Q42:Q43)</f>
        <v>0</v>
      </c>
      <c r="R45" s="83">
        <f>SUM(R42:R43)</f>
        <v>0</v>
      </c>
      <c r="S45" s="77">
        <f t="shared" si="1"/>
        <v>0</v>
      </c>
      <c r="T45" s="83">
        <f>T42+T43+T44</f>
        <v>0</v>
      </c>
      <c r="U45" s="77">
        <f t="shared" ref="U45:W45" si="78">U42+U43+U44</f>
        <v>0</v>
      </c>
      <c r="V45" s="83">
        <f t="shared" si="78"/>
        <v>44480</v>
      </c>
      <c r="W45" s="83">
        <f t="shared" si="78"/>
        <v>44480</v>
      </c>
      <c r="X45" s="84">
        <f>SUM(X42:X44)</f>
        <v>1.3158666666666667</v>
      </c>
      <c r="Y45" s="84">
        <f>SUM(Y42:Y44)</f>
        <v>0.93408000000000024</v>
      </c>
      <c r="Z45" s="82"/>
      <c r="AA45" s="82"/>
      <c r="AB45" s="82"/>
      <c r="AC45" s="82"/>
      <c r="AD45" s="82"/>
      <c r="AE45" s="82"/>
      <c r="AF45" s="82"/>
      <c r="AG45" s="820"/>
    </row>
    <row r="46" spans="1:33" s="71" customFormat="1" ht="25.5" customHeight="1">
      <c r="A46" s="818">
        <f t="shared" si="66"/>
        <v>1</v>
      </c>
      <c r="B46" s="74" t="s">
        <v>149</v>
      </c>
      <c r="C46" s="75" t="s">
        <v>150</v>
      </c>
      <c r="D46" s="73" t="s">
        <v>24</v>
      </c>
      <c r="E46" s="73">
        <v>51</v>
      </c>
      <c r="F46" s="73">
        <v>55</v>
      </c>
      <c r="G46" s="73">
        <v>10</v>
      </c>
      <c r="H46" s="68"/>
      <c r="I46" s="68"/>
      <c r="J46" s="68"/>
      <c r="K46" s="68">
        <f t="shared" si="69"/>
        <v>0</v>
      </c>
      <c r="L46" s="68"/>
      <c r="M46" s="68"/>
      <c r="N46" s="68">
        <v>2400</v>
      </c>
      <c r="O46" s="68">
        <f t="shared" si="0"/>
        <v>2400</v>
      </c>
      <c r="P46" s="68"/>
      <c r="Q46" s="68"/>
      <c r="R46" s="68"/>
      <c r="S46" s="68">
        <f t="shared" si="1"/>
        <v>0</v>
      </c>
      <c r="T46" s="78">
        <f t="shared" ref="T46:V49" si="79">H46+L46+P46</f>
        <v>0</v>
      </c>
      <c r="U46" s="68">
        <f t="shared" si="79"/>
        <v>0</v>
      </c>
      <c r="V46" s="68">
        <f t="shared" si="79"/>
        <v>2400</v>
      </c>
      <c r="W46" s="78">
        <f>T46+U46+V46</f>
        <v>2400</v>
      </c>
      <c r="X46" s="79">
        <f t="shared" ref="X46" si="80">((W46/AE46)*AD46)/1000</f>
        <v>5.0909090909090904E-2</v>
      </c>
      <c r="Y46" s="79">
        <f>(W46*AF46)/1000</f>
        <v>3.576E-2</v>
      </c>
      <c r="Z46" s="73" t="s">
        <v>29</v>
      </c>
      <c r="AA46" s="73"/>
      <c r="AB46" s="73"/>
      <c r="AC46" s="73"/>
      <c r="AD46" s="73">
        <v>28</v>
      </c>
      <c r="AE46" s="73">
        <v>1320</v>
      </c>
      <c r="AF46" s="73">
        <v>1.49E-2</v>
      </c>
      <c r="AG46" s="819"/>
    </row>
    <row r="47" spans="1:33" s="85" customFormat="1" ht="15.75" customHeight="1">
      <c r="A47" s="821"/>
      <c r="B47" s="80"/>
      <c r="C47" s="81" t="s">
        <v>62</v>
      </c>
      <c r="D47" s="82"/>
      <c r="E47" s="82"/>
      <c r="F47" s="82"/>
      <c r="G47" s="82"/>
      <c r="H47" s="77">
        <f>SUM(H45)</f>
        <v>0</v>
      </c>
      <c r="I47" s="77">
        <f>SUM(I45)</f>
        <v>0</v>
      </c>
      <c r="J47" s="77">
        <f>SUM(J45)</f>
        <v>0</v>
      </c>
      <c r="K47" s="77">
        <f t="shared" si="69"/>
        <v>0</v>
      </c>
      <c r="L47" s="77">
        <f>SUM(L45)</f>
        <v>0</v>
      </c>
      <c r="M47" s="77">
        <f>SUM(M45)</f>
        <v>0</v>
      </c>
      <c r="N47" s="77">
        <f>SUM(N46)</f>
        <v>2400</v>
      </c>
      <c r="O47" s="77">
        <f>L47+M47+N47</f>
        <v>2400</v>
      </c>
      <c r="P47" s="83">
        <f>SUM(P44:P45)</f>
        <v>0</v>
      </c>
      <c r="Q47" s="83">
        <f>SUM(Q44:Q45)</f>
        <v>0</v>
      </c>
      <c r="R47" s="83">
        <f>SUM(R44:R45)</f>
        <v>0</v>
      </c>
      <c r="S47" s="77">
        <f t="shared" si="1"/>
        <v>0</v>
      </c>
      <c r="T47" s="83">
        <f t="shared" si="79"/>
        <v>0</v>
      </c>
      <c r="U47" s="77">
        <f t="shared" si="79"/>
        <v>0</v>
      </c>
      <c r="V47" s="83">
        <f t="shared" si="79"/>
        <v>2400</v>
      </c>
      <c r="W47" s="83">
        <f t="shared" ref="W47:W50" si="81">T47+U47+V47</f>
        <v>2400</v>
      </c>
      <c r="X47" s="84">
        <f>SUM(X46)</f>
        <v>5.0909090909090904E-2</v>
      </c>
      <c r="Y47" s="84">
        <f t="shared" ref="Y47" si="82">SUM(Y46)</f>
        <v>3.576E-2</v>
      </c>
      <c r="Z47" s="82"/>
      <c r="AA47" s="82"/>
      <c r="AB47" s="82"/>
      <c r="AC47" s="82"/>
      <c r="AD47" s="82"/>
      <c r="AE47" s="82"/>
      <c r="AF47" s="82"/>
      <c r="AG47" s="820"/>
    </row>
    <row r="48" spans="1:33" s="71" customFormat="1" ht="27" customHeight="1">
      <c r="A48" s="818">
        <f>A45+1</f>
        <v>1</v>
      </c>
      <c r="B48" s="74" t="s">
        <v>33</v>
      </c>
      <c r="C48" s="75" t="s">
        <v>34</v>
      </c>
      <c r="D48" s="73" t="s">
        <v>24</v>
      </c>
      <c r="E48" s="73">
        <v>3</v>
      </c>
      <c r="F48" s="73">
        <v>68</v>
      </c>
      <c r="G48" s="73">
        <v>10</v>
      </c>
      <c r="H48" s="68"/>
      <c r="I48" s="68"/>
      <c r="J48" s="68"/>
      <c r="K48" s="68">
        <f t="shared" si="69"/>
        <v>0</v>
      </c>
      <c r="L48" s="68"/>
      <c r="M48" s="68"/>
      <c r="N48" s="68">
        <v>2940</v>
      </c>
      <c r="O48" s="68">
        <f t="shared" si="0"/>
        <v>2940</v>
      </c>
      <c r="P48" s="68"/>
      <c r="Q48" s="68"/>
      <c r="R48" s="68"/>
      <c r="S48" s="68">
        <f t="shared" si="1"/>
        <v>0</v>
      </c>
      <c r="T48" s="78">
        <f t="shared" si="79"/>
        <v>0</v>
      </c>
      <c r="U48" s="68">
        <f t="shared" si="79"/>
        <v>0</v>
      </c>
      <c r="V48" s="68">
        <f t="shared" si="79"/>
        <v>2940</v>
      </c>
      <c r="W48" s="78">
        <f t="shared" si="81"/>
        <v>2940</v>
      </c>
      <c r="X48" s="79">
        <f t="shared" ref="X48:X50" si="83">((W48/AE48)*AD48)/1000</f>
        <v>8.3522727272727262E-2</v>
      </c>
      <c r="Y48" s="79">
        <f t="shared" ref="Y48:Y50" si="84">(W48*AF48)/1000</f>
        <v>6.4091999999999996E-2</v>
      </c>
      <c r="Z48" s="73" t="s">
        <v>26</v>
      </c>
      <c r="AA48" s="73"/>
      <c r="AB48" s="73"/>
      <c r="AC48" s="73"/>
      <c r="AD48" s="73">
        <v>25</v>
      </c>
      <c r="AE48" s="73">
        <v>880</v>
      </c>
      <c r="AF48" s="73">
        <v>2.18E-2</v>
      </c>
      <c r="AG48" s="819"/>
    </row>
    <row r="49" spans="1:33" s="71" customFormat="1" ht="27" customHeight="1">
      <c r="A49" s="818">
        <f t="shared" si="66"/>
        <v>2</v>
      </c>
      <c r="B49" s="74" t="s">
        <v>33</v>
      </c>
      <c r="C49" s="75" t="s">
        <v>34</v>
      </c>
      <c r="D49" s="73" t="s">
        <v>24</v>
      </c>
      <c r="E49" s="73" t="s">
        <v>151</v>
      </c>
      <c r="F49" s="73">
        <v>80</v>
      </c>
      <c r="G49" s="73">
        <v>10</v>
      </c>
      <c r="H49" s="68"/>
      <c r="I49" s="68"/>
      <c r="J49" s="68"/>
      <c r="K49" s="68">
        <f t="shared" si="69"/>
        <v>0</v>
      </c>
      <c r="L49" s="68"/>
      <c r="M49" s="68"/>
      <c r="N49" s="68">
        <v>300520</v>
      </c>
      <c r="O49" s="68">
        <f t="shared" si="0"/>
        <v>300520</v>
      </c>
      <c r="P49" s="68"/>
      <c r="Q49" s="68"/>
      <c r="R49" s="68"/>
      <c r="S49" s="68">
        <f t="shared" si="1"/>
        <v>0</v>
      </c>
      <c r="T49" s="78">
        <f t="shared" si="79"/>
        <v>0</v>
      </c>
      <c r="U49" s="68">
        <f t="shared" si="79"/>
        <v>0</v>
      </c>
      <c r="V49" s="68">
        <f t="shared" si="79"/>
        <v>300520</v>
      </c>
      <c r="W49" s="78">
        <f t="shared" si="81"/>
        <v>300520</v>
      </c>
      <c r="X49" s="79">
        <f t="shared" si="83"/>
        <v>8.5374999999999996</v>
      </c>
      <c r="Y49" s="79">
        <f t="shared" si="84"/>
        <v>6.551336</v>
      </c>
      <c r="Z49" s="73" t="s">
        <v>26</v>
      </c>
      <c r="AA49" s="73"/>
      <c r="AB49" s="73"/>
      <c r="AC49" s="73"/>
      <c r="AD49" s="73">
        <v>25</v>
      </c>
      <c r="AE49" s="73">
        <v>880</v>
      </c>
      <c r="AF49" s="73">
        <v>2.18E-2</v>
      </c>
      <c r="AG49" s="819"/>
    </row>
    <row r="50" spans="1:33" s="71" customFormat="1" ht="27" customHeight="1">
      <c r="A50" s="818">
        <f t="shared" si="66"/>
        <v>3</v>
      </c>
      <c r="B50" s="74" t="s">
        <v>33</v>
      </c>
      <c r="C50" s="75" t="s">
        <v>34</v>
      </c>
      <c r="D50" s="73" t="s">
        <v>24</v>
      </c>
      <c r="E50" s="73" t="s">
        <v>65</v>
      </c>
      <c r="F50" s="73">
        <v>81</v>
      </c>
      <c r="G50" s="73">
        <v>10</v>
      </c>
      <c r="H50" s="68"/>
      <c r="I50" s="68"/>
      <c r="J50" s="68"/>
      <c r="K50" s="68">
        <f t="shared" si="69"/>
        <v>0</v>
      </c>
      <c r="L50" s="68"/>
      <c r="M50" s="68"/>
      <c r="N50" s="68">
        <v>36798</v>
      </c>
      <c r="O50" s="68">
        <f t="shared" si="0"/>
        <v>36798</v>
      </c>
      <c r="P50" s="68"/>
      <c r="Q50" s="68"/>
      <c r="R50" s="68"/>
      <c r="S50" s="68">
        <f t="shared" si="1"/>
        <v>0</v>
      </c>
      <c r="T50" s="78">
        <f>H50+L50+P50</f>
        <v>0</v>
      </c>
      <c r="U50" s="68">
        <f>I50+M50+Q50</f>
        <v>0</v>
      </c>
      <c r="V50" s="68">
        <f>J50+N50+R50</f>
        <v>36798</v>
      </c>
      <c r="W50" s="78">
        <f t="shared" si="81"/>
        <v>36798</v>
      </c>
      <c r="X50" s="79">
        <f t="shared" si="83"/>
        <v>1.0453977272727273</v>
      </c>
      <c r="Y50" s="79">
        <f t="shared" si="84"/>
        <v>0.80219640000000003</v>
      </c>
      <c r="Z50" s="73" t="s">
        <v>26</v>
      </c>
      <c r="AA50" s="73"/>
      <c r="AB50" s="73"/>
      <c r="AC50" s="73"/>
      <c r="AD50" s="73">
        <v>25</v>
      </c>
      <c r="AE50" s="73">
        <v>880</v>
      </c>
      <c r="AF50" s="73">
        <v>2.18E-2</v>
      </c>
      <c r="AG50" s="819"/>
    </row>
    <row r="51" spans="1:33" s="85" customFormat="1" ht="15.75" customHeight="1">
      <c r="A51" s="821"/>
      <c r="B51" s="80"/>
      <c r="C51" s="81" t="s">
        <v>62</v>
      </c>
      <c r="D51" s="82" t="s">
        <v>24</v>
      </c>
      <c r="E51" s="82"/>
      <c r="F51" s="82"/>
      <c r="G51" s="82"/>
      <c r="H51" s="77">
        <f>SUM(H50)</f>
        <v>0</v>
      </c>
      <c r="I51" s="77">
        <f>SUM(I50)</f>
        <v>0</v>
      </c>
      <c r="J51" s="77">
        <f>SUM(J50)</f>
        <v>0</v>
      </c>
      <c r="K51" s="77">
        <f t="shared" si="69"/>
        <v>0</v>
      </c>
      <c r="L51" s="77">
        <f>SUM(L50)</f>
        <v>0</v>
      </c>
      <c r="M51" s="77">
        <f>SUM(M50)</f>
        <v>0</v>
      </c>
      <c r="N51" s="77">
        <f>SUM(N48:N50)</f>
        <v>340258</v>
      </c>
      <c r="O51" s="77">
        <f t="shared" si="0"/>
        <v>340258</v>
      </c>
      <c r="P51" s="83">
        <f>SUM(P48:P50)</f>
        <v>0</v>
      </c>
      <c r="Q51" s="83">
        <f t="shared" ref="Q51:R51" si="85">SUM(Q48:Q50)</f>
        <v>0</v>
      </c>
      <c r="R51" s="83">
        <f t="shared" si="85"/>
        <v>0</v>
      </c>
      <c r="S51" s="77">
        <f t="shared" si="1"/>
        <v>0</v>
      </c>
      <c r="T51" s="83">
        <f>T48+T49+T50</f>
        <v>0</v>
      </c>
      <c r="U51" s="77">
        <f t="shared" ref="U51:W51" si="86">U48+U49+U50</f>
        <v>0</v>
      </c>
      <c r="V51" s="83">
        <f t="shared" si="86"/>
        <v>340258</v>
      </c>
      <c r="W51" s="83">
        <f t="shared" si="86"/>
        <v>340258</v>
      </c>
      <c r="X51" s="84">
        <f>SUM(X48:X50)</f>
        <v>9.6664204545454542</v>
      </c>
      <c r="Y51" s="84">
        <f>SUM(Y48:Y50)</f>
        <v>7.4176243999999993</v>
      </c>
      <c r="Z51" s="82"/>
      <c r="AA51" s="82"/>
      <c r="AB51" s="82"/>
      <c r="AC51" s="82"/>
      <c r="AD51" s="82"/>
      <c r="AE51" s="82"/>
      <c r="AF51" s="82"/>
      <c r="AG51" s="820"/>
    </row>
    <row r="52" spans="1:33" s="71" customFormat="1" ht="26.25" customHeight="1">
      <c r="A52" s="818">
        <f t="shared" si="66"/>
        <v>1</v>
      </c>
      <c r="B52" s="74" t="s">
        <v>66</v>
      </c>
      <c r="C52" s="75" t="s">
        <v>67</v>
      </c>
      <c r="D52" s="73" t="s">
        <v>24</v>
      </c>
      <c r="E52" s="73">
        <v>48</v>
      </c>
      <c r="F52" s="73">
        <v>65</v>
      </c>
      <c r="G52" s="73">
        <v>10</v>
      </c>
      <c r="H52" s="68"/>
      <c r="I52" s="68"/>
      <c r="J52" s="68"/>
      <c r="K52" s="68">
        <f t="shared" si="69"/>
        <v>0</v>
      </c>
      <c r="L52" s="68"/>
      <c r="M52" s="68"/>
      <c r="N52" s="68">
        <v>6680</v>
      </c>
      <c r="O52" s="68">
        <f t="shared" si="0"/>
        <v>6680</v>
      </c>
      <c r="P52" s="68"/>
      <c r="Q52" s="68"/>
      <c r="R52" s="68"/>
      <c r="S52" s="68">
        <f t="shared" si="1"/>
        <v>0</v>
      </c>
      <c r="T52" s="78">
        <f t="shared" ref="T52:V53" si="87">H52+L52+P52</f>
        <v>0</v>
      </c>
      <c r="U52" s="68">
        <f t="shared" si="87"/>
        <v>0</v>
      </c>
      <c r="V52" s="68">
        <f t="shared" si="87"/>
        <v>6680</v>
      </c>
      <c r="W52" s="78">
        <f t="shared" ref="W52:W54" si="88">T52+U52+V52</f>
        <v>6680</v>
      </c>
      <c r="X52" s="79">
        <f t="shared" ref="X52:X54" si="89">((W52/AE52)*AD52)/1000</f>
        <v>0.14314285714285713</v>
      </c>
      <c r="Y52" s="79">
        <f t="shared" ref="Y52:Y54" si="90">(W52*AF52)/1000</f>
        <v>0.10821599999999999</v>
      </c>
      <c r="Z52" s="93" t="s">
        <v>26</v>
      </c>
      <c r="AA52" s="93"/>
      <c r="AB52" s="94"/>
      <c r="AC52" s="94"/>
      <c r="AD52" s="93">
        <v>30</v>
      </c>
      <c r="AE52" s="93">
        <v>1400</v>
      </c>
      <c r="AF52" s="95">
        <v>1.6199999999999999E-2</v>
      </c>
      <c r="AG52" s="819"/>
    </row>
    <row r="53" spans="1:33" s="71" customFormat="1" ht="26.25" customHeight="1">
      <c r="A53" s="818">
        <f t="shared" si="66"/>
        <v>2</v>
      </c>
      <c r="B53" s="74" t="s">
        <v>66</v>
      </c>
      <c r="C53" s="75" t="s">
        <v>67</v>
      </c>
      <c r="D53" s="73" t="s">
        <v>24</v>
      </c>
      <c r="E53" s="73" t="s">
        <v>152</v>
      </c>
      <c r="F53" s="73">
        <v>87</v>
      </c>
      <c r="G53" s="73">
        <v>10</v>
      </c>
      <c r="H53" s="68"/>
      <c r="I53" s="68"/>
      <c r="J53" s="68"/>
      <c r="K53" s="68">
        <f t="shared" si="69"/>
        <v>0</v>
      </c>
      <c r="L53" s="68"/>
      <c r="M53" s="68"/>
      <c r="N53" s="68">
        <v>1966</v>
      </c>
      <c r="O53" s="68">
        <f t="shared" si="0"/>
        <v>1966</v>
      </c>
      <c r="P53" s="68"/>
      <c r="Q53" s="68"/>
      <c r="R53" s="68"/>
      <c r="S53" s="68">
        <f t="shared" si="1"/>
        <v>0</v>
      </c>
      <c r="T53" s="78">
        <f t="shared" si="87"/>
        <v>0</v>
      </c>
      <c r="U53" s="68">
        <f t="shared" si="87"/>
        <v>0</v>
      </c>
      <c r="V53" s="68">
        <f t="shared" si="87"/>
        <v>1966</v>
      </c>
      <c r="W53" s="78">
        <f t="shared" si="88"/>
        <v>1966</v>
      </c>
      <c r="X53" s="79">
        <f t="shared" si="89"/>
        <v>4.2128571428571432E-2</v>
      </c>
      <c r="Y53" s="79">
        <f t="shared" si="90"/>
        <v>3.1849200000000001E-2</v>
      </c>
      <c r="Z53" s="93" t="s">
        <v>26</v>
      </c>
      <c r="AA53" s="93"/>
      <c r="AB53" s="94"/>
      <c r="AC53" s="94"/>
      <c r="AD53" s="93">
        <v>30</v>
      </c>
      <c r="AE53" s="93">
        <v>1400</v>
      </c>
      <c r="AF53" s="95">
        <v>1.6199999999999999E-2</v>
      </c>
      <c r="AG53" s="819"/>
    </row>
    <row r="54" spans="1:33" s="71" customFormat="1" ht="26.25" customHeight="1">
      <c r="A54" s="818">
        <f t="shared" si="66"/>
        <v>3</v>
      </c>
      <c r="B54" s="74" t="s">
        <v>66</v>
      </c>
      <c r="C54" s="75" t="s">
        <v>67</v>
      </c>
      <c r="D54" s="73" t="s">
        <v>24</v>
      </c>
      <c r="E54" s="73" t="s">
        <v>153</v>
      </c>
      <c r="F54" s="73">
        <v>98</v>
      </c>
      <c r="G54" s="73">
        <v>10</v>
      </c>
      <c r="H54" s="68"/>
      <c r="I54" s="68"/>
      <c r="J54" s="68"/>
      <c r="K54" s="68">
        <f t="shared" si="69"/>
        <v>0</v>
      </c>
      <c r="L54" s="68"/>
      <c r="M54" s="68"/>
      <c r="N54" s="68">
        <v>6785</v>
      </c>
      <c r="O54" s="68">
        <f t="shared" si="0"/>
        <v>6785</v>
      </c>
      <c r="P54" s="68"/>
      <c r="Q54" s="68"/>
      <c r="R54" s="68"/>
      <c r="S54" s="68">
        <f t="shared" si="1"/>
        <v>0</v>
      </c>
      <c r="T54" s="78">
        <f>H54+L54+P54</f>
        <v>0</v>
      </c>
      <c r="U54" s="68">
        <f>I54+M54+Q54</f>
        <v>0</v>
      </c>
      <c r="V54" s="68">
        <f>J54+N54+R54</f>
        <v>6785</v>
      </c>
      <c r="W54" s="78">
        <f t="shared" si="88"/>
        <v>6785</v>
      </c>
      <c r="X54" s="79">
        <f t="shared" si="89"/>
        <v>0.14539285714285713</v>
      </c>
      <c r="Y54" s="79">
        <f t="shared" si="90"/>
        <v>0.10991699999999999</v>
      </c>
      <c r="Z54" s="93" t="s">
        <v>26</v>
      </c>
      <c r="AA54" s="93"/>
      <c r="AB54" s="94"/>
      <c r="AC54" s="94"/>
      <c r="AD54" s="93">
        <v>30</v>
      </c>
      <c r="AE54" s="93">
        <v>1400</v>
      </c>
      <c r="AF54" s="95">
        <v>1.6199999999999999E-2</v>
      </c>
      <c r="AG54" s="819"/>
    </row>
    <row r="55" spans="1:33" s="85" customFormat="1" ht="15.75" customHeight="1">
      <c r="A55" s="821"/>
      <c r="B55" s="80"/>
      <c r="C55" s="81" t="s">
        <v>62</v>
      </c>
      <c r="D55" s="82" t="s">
        <v>24</v>
      </c>
      <c r="E55" s="82"/>
      <c r="F55" s="82"/>
      <c r="G55" s="82"/>
      <c r="H55" s="77">
        <f>SUM(H52)</f>
        <v>0</v>
      </c>
      <c r="I55" s="77">
        <f>SUM(I52)</f>
        <v>0</v>
      </c>
      <c r="J55" s="77">
        <f>SUM(J52)</f>
        <v>0</v>
      </c>
      <c r="K55" s="77">
        <f t="shared" si="69"/>
        <v>0</v>
      </c>
      <c r="L55" s="77">
        <f>SUM(L52)</f>
        <v>0</v>
      </c>
      <c r="M55" s="77">
        <f>SUM(M52)</f>
        <v>0</v>
      </c>
      <c r="N55" s="77">
        <f>SUM(N52:N54)</f>
        <v>15431</v>
      </c>
      <c r="O55" s="77">
        <f t="shared" si="0"/>
        <v>15431</v>
      </c>
      <c r="P55" s="83">
        <f>SUM(P52)</f>
        <v>0</v>
      </c>
      <c r="Q55" s="83">
        <f>SUM(Q52)</f>
        <v>0</v>
      </c>
      <c r="R55" s="83">
        <f>SUM(R52)</f>
        <v>0</v>
      </c>
      <c r="S55" s="77">
        <f t="shared" si="1"/>
        <v>0</v>
      </c>
      <c r="T55" s="83">
        <f>T52+T53+T54</f>
        <v>0</v>
      </c>
      <c r="U55" s="77">
        <f t="shared" ref="U55:W55" si="91">U52+U53+U54</f>
        <v>0</v>
      </c>
      <c r="V55" s="77">
        <f t="shared" si="91"/>
        <v>15431</v>
      </c>
      <c r="W55" s="83">
        <f t="shared" si="91"/>
        <v>15431</v>
      </c>
      <c r="X55" s="84">
        <f>SUM(X52:X54)</f>
        <v>0.33066428571428569</v>
      </c>
      <c r="Y55" s="84">
        <f>SUM(Y52:Y54)</f>
        <v>0.24998219999999999</v>
      </c>
      <c r="Z55" s="82"/>
      <c r="AA55" s="82"/>
      <c r="AB55" s="82"/>
      <c r="AC55" s="82"/>
      <c r="AD55" s="82"/>
      <c r="AE55" s="82"/>
      <c r="AF55" s="82"/>
      <c r="AG55" s="820"/>
    </row>
    <row r="56" spans="1:33" s="71" customFormat="1" ht="15.75" customHeight="1">
      <c r="A56" s="818">
        <f t="shared" si="66"/>
        <v>1</v>
      </c>
      <c r="B56" s="74" t="s">
        <v>154</v>
      </c>
      <c r="C56" s="75" t="s">
        <v>155</v>
      </c>
      <c r="D56" s="73" t="s">
        <v>24</v>
      </c>
      <c r="E56" s="73" t="s">
        <v>156</v>
      </c>
      <c r="F56" s="73">
        <v>84</v>
      </c>
      <c r="G56" s="73">
        <v>10</v>
      </c>
      <c r="H56" s="68"/>
      <c r="I56" s="68"/>
      <c r="J56" s="68"/>
      <c r="K56" s="68">
        <f t="shared" si="69"/>
        <v>0</v>
      </c>
      <c r="L56" s="68"/>
      <c r="M56" s="68"/>
      <c r="N56" s="68">
        <v>990978</v>
      </c>
      <c r="O56" s="68">
        <f t="shared" si="0"/>
        <v>990978</v>
      </c>
      <c r="P56" s="68"/>
      <c r="Q56" s="68"/>
      <c r="R56" s="68"/>
      <c r="S56" s="68">
        <f t="shared" si="1"/>
        <v>0</v>
      </c>
      <c r="T56" s="78">
        <f t="shared" ref="T56:V56" si="92">H56+L56+P56</f>
        <v>0</v>
      </c>
      <c r="U56" s="68">
        <f t="shared" si="92"/>
        <v>0</v>
      </c>
      <c r="V56" s="68">
        <f t="shared" si="92"/>
        <v>990978</v>
      </c>
      <c r="W56" s="78">
        <f t="shared" ref="W56:W57" si="93">T56+U56+V56</f>
        <v>990978</v>
      </c>
      <c r="X56" s="79">
        <f t="shared" ref="X56:X57" si="94">((W56/AE56)*AD56)/1000</f>
        <v>21.235242857142858</v>
      </c>
      <c r="Y56" s="79">
        <f t="shared" ref="Y56:Y57" si="95">(W56*AF56)/1000</f>
        <v>16.053843599999997</v>
      </c>
      <c r="Z56" s="93" t="s">
        <v>26</v>
      </c>
      <c r="AA56" s="93"/>
      <c r="AB56" s="94"/>
      <c r="AC56" s="94"/>
      <c r="AD56" s="93">
        <v>30</v>
      </c>
      <c r="AE56" s="93">
        <v>1400</v>
      </c>
      <c r="AF56" s="95">
        <v>1.6199999999999999E-2</v>
      </c>
      <c r="AG56" s="819"/>
    </row>
    <row r="57" spans="1:33" s="71" customFormat="1" ht="15.75" customHeight="1">
      <c r="A57" s="818">
        <f t="shared" si="66"/>
        <v>2</v>
      </c>
      <c r="B57" s="74" t="s">
        <v>154</v>
      </c>
      <c r="C57" s="75" t="s">
        <v>155</v>
      </c>
      <c r="D57" s="73" t="s">
        <v>24</v>
      </c>
      <c r="E57" s="73" t="s">
        <v>157</v>
      </c>
      <c r="F57" s="73">
        <v>83</v>
      </c>
      <c r="G57" s="73">
        <v>10</v>
      </c>
      <c r="H57" s="68"/>
      <c r="I57" s="68"/>
      <c r="J57" s="68"/>
      <c r="K57" s="68">
        <f t="shared" si="69"/>
        <v>0</v>
      </c>
      <c r="L57" s="68"/>
      <c r="M57" s="68"/>
      <c r="N57" s="68">
        <v>18158</v>
      </c>
      <c r="O57" s="68">
        <f t="shared" si="0"/>
        <v>18158</v>
      </c>
      <c r="P57" s="68"/>
      <c r="Q57" s="68"/>
      <c r="R57" s="68"/>
      <c r="S57" s="68">
        <f t="shared" si="1"/>
        <v>0</v>
      </c>
      <c r="T57" s="78">
        <f>H57+L57+P57</f>
        <v>0</v>
      </c>
      <c r="U57" s="68">
        <f>I57+M57+Q57</f>
        <v>0</v>
      </c>
      <c r="V57" s="68">
        <f>J57+N57+R57</f>
        <v>18158</v>
      </c>
      <c r="W57" s="78">
        <f t="shared" si="93"/>
        <v>18158</v>
      </c>
      <c r="X57" s="79">
        <f t="shared" si="94"/>
        <v>0.3891</v>
      </c>
      <c r="Y57" s="79">
        <f t="shared" si="95"/>
        <v>0.29415960000000002</v>
      </c>
      <c r="Z57" s="93" t="s">
        <v>26</v>
      </c>
      <c r="AA57" s="93"/>
      <c r="AB57" s="94"/>
      <c r="AC57" s="94"/>
      <c r="AD57" s="93">
        <v>30</v>
      </c>
      <c r="AE57" s="93">
        <v>1400</v>
      </c>
      <c r="AF57" s="95">
        <v>1.6199999999999999E-2</v>
      </c>
      <c r="AG57" s="819"/>
    </row>
    <row r="58" spans="1:33" s="85" customFormat="1" ht="15.75" customHeight="1">
      <c r="A58" s="821"/>
      <c r="B58" s="80"/>
      <c r="C58" s="81" t="s">
        <v>62</v>
      </c>
      <c r="D58" s="82" t="s">
        <v>24</v>
      </c>
      <c r="E58" s="82"/>
      <c r="F58" s="82"/>
      <c r="G58" s="82"/>
      <c r="H58" s="77">
        <f>SUM(H56)</f>
        <v>0</v>
      </c>
      <c r="I58" s="77">
        <f>SUM(I56)</f>
        <v>0</v>
      </c>
      <c r="J58" s="77">
        <f>SUM(J56)</f>
        <v>0</v>
      </c>
      <c r="K58" s="77">
        <f t="shared" si="69"/>
        <v>0</v>
      </c>
      <c r="L58" s="77">
        <f>SUM(L56)</f>
        <v>0</v>
      </c>
      <c r="M58" s="77">
        <f>SUM(M56)</f>
        <v>0</v>
      </c>
      <c r="N58" s="833">
        <f>SUM(N56:N57)</f>
        <v>1009136</v>
      </c>
      <c r="O58" s="834">
        <f t="shared" si="0"/>
        <v>1009136</v>
      </c>
      <c r="P58" s="83">
        <f>SUM(P56)</f>
        <v>0</v>
      </c>
      <c r="Q58" s="83">
        <f>SUM(Q56)</f>
        <v>0</v>
      </c>
      <c r="R58" s="83">
        <f>SUM(R56)</f>
        <v>0</v>
      </c>
      <c r="S58" s="77">
        <f t="shared" si="1"/>
        <v>0</v>
      </c>
      <c r="T58" s="83">
        <f>T55+T56+T57</f>
        <v>0</v>
      </c>
      <c r="U58" s="77">
        <f t="shared" ref="U58" si="96">U55+U56+U57</f>
        <v>0</v>
      </c>
      <c r="V58" s="834">
        <f>V56+V57</f>
        <v>1009136</v>
      </c>
      <c r="W58" s="834">
        <f>W56+W57</f>
        <v>1009136</v>
      </c>
      <c r="X58" s="84">
        <f>SUM(X56:X57)</f>
        <v>21.624342857142857</v>
      </c>
      <c r="Y58" s="84">
        <f>SUM(Y56:Y57)</f>
        <v>16.348003199999997</v>
      </c>
      <c r="Z58" s="82"/>
      <c r="AA58" s="82"/>
      <c r="AB58" s="82"/>
      <c r="AC58" s="82"/>
      <c r="AD58" s="82"/>
      <c r="AE58" s="82"/>
      <c r="AF58" s="82"/>
      <c r="AG58" s="820"/>
    </row>
    <row r="59" spans="1:33" s="71" customFormat="1" ht="15.75" customHeight="1">
      <c r="A59" s="818">
        <f>A55+1</f>
        <v>1</v>
      </c>
      <c r="B59" s="96" t="s">
        <v>158</v>
      </c>
      <c r="C59" s="68" t="s">
        <v>159</v>
      </c>
      <c r="D59" s="93" t="s">
        <v>24</v>
      </c>
      <c r="E59" s="93">
        <v>0</v>
      </c>
      <c r="F59" s="93">
        <v>0</v>
      </c>
      <c r="G59" s="93">
        <v>0</v>
      </c>
      <c r="H59" s="94"/>
      <c r="I59" s="94"/>
      <c r="J59" s="94"/>
      <c r="K59" s="68">
        <f t="shared" si="69"/>
        <v>0</v>
      </c>
      <c r="L59" s="94"/>
      <c r="M59" s="94"/>
      <c r="N59" s="94">
        <v>42</v>
      </c>
      <c r="O59" s="68">
        <f t="shared" si="0"/>
        <v>42</v>
      </c>
      <c r="P59" s="94"/>
      <c r="Q59" s="94"/>
      <c r="R59" s="94"/>
      <c r="S59" s="68">
        <f t="shared" si="1"/>
        <v>0</v>
      </c>
      <c r="T59" s="78">
        <f t="shared" ref="T59:V72" si="97">H59+L59+P59</f>
        <v>0</v>
      </c>
      <c r="U59" s="68">
        <f t="shared" si="97"/>
        <v>0</v>
      </c>
      <c r="V59" s="68">
        <f t="shared" si="97"/>
        <v>42</v>
      </c>
      <c r="W59" s="78">
        <f>T59+U59+V59</f>
        <v>42</v>
      </c>
      <c r="X59" s="97">
        <f t="shared" ref="X59" si="98">((W59/AE59)*AD59)/1000</f>
        <v>5.6000000000000006E-4</v>
      </c>
      <c r="Y59" s="97">
        <f>(W59*AF59)/1000</f>
        <v>5.2500000000000008E-4</v>
      </c>
      <c r="Z59" s="93" t="s">
        <v>29</v>
      </c>
      <c r="AA59" s="93"/>
      <c r="AB59" s="94"/>
      <c r="AC59" s="94"/>
      <c r="AD59" s="93">
        <v>32</v>
      </c>
      <c r="AE59" s="93">
        <v>2400</v>
      </c>
      <c r="AF59" s="98">
        <v>1.2500000000000001E-2</v>
      </c>
      <c r="AG59" s="820"/>
    </row>
    <row r="60" spans="1:33" s="85" customFormat="1" ht="15.75" customHeight="1">
      <c r="A60" s="821"/>
      <c r="B60" s="80"/>
      <c r="C60" s="81" t="s">
        <v>62</v>
      </c>
      <c r="D60" s="82" t="s">
        <v>24</v>
      </c>
      <c r="E60" s="82"/>
      <c r="F60" s="82"/>
      <c r="G60" s="82"/>
      <c r="H60" s="77">
        <f>SUM(H59)</f>
        <v>0</v>
      </c>
      <c r="I60" s="77">
        <f>SUM(I59)</f>
        <v>0</v>
      </c>
      <c r="J60" s="77">
        <f>SUM(J59)</f>
        <v>0</v>
      </c>
      <c r="K60" s="77">
        <f t="shared" si="69"/>
        <v>0</v>
      </c>
      <c r="L60" s="77">
        <f>SUM(L59)</f>
        <v>0</v>
      </c>
      <c r="M60" s="77">
        <f>SUM(M59)</f>
        <v>0</v>
      </c>
      <c r="N60" s="77">
        <f>SUM(N59)</f>
        <v>42</v>
      </c>
      <c r="O60" s="77">
        <f t="shared" si="0"/>
        <v>42</v>
      </c>
      <c r="P60" s="83">
        <f>SUM(P59)</f>
        <v>0</v>
      </c>
      <c r="Q60" s="83">
        <f t="shared" ref="Q60:R60" si="99">SUM(Q59)</f>
        <v>0</v>
      </c>
      <c r="R60" s="83">
        <f t="shared" si="99"/>
        <v>0</v>
      </c>
      <c r="S60" s="77">
        <f t="shared" si="1"/>
        <v>0</v>
      </c>
      <c r="T60" s="83">
        <f t="shared" si="97"/>
        <v>0</v>
      </c>
      <c r="U60" s="77">
        <f t="shared" si="97"/>
        <v>0</v>
      </c>
      <c r="V60" s="77">
        <f t="shared" si="97"/>
        <v>42</v>
      </c>
      <c r="W60" s="83">
        <f t="shared" ref="W60:W67" si="100">T60+U60+V60</f>
        <v>42</v>
      </c>
      <c r="X60" s="84">
        <f>SUM(X59)</f>
        <v>5.6000000000000006E-4</v>
      </c>
      <c r="Y60" s="84">
        <f t="shared" ref="Y60" si="101">SUM(Y59)</f>
        <v>5.2500000000000008E-4</v>
      </c>
      <c r="Z60" s="82"/>
      <c r="AA60" s="82"/>
      <c r="AB60" s="82"/>
      <c r="AC60" s="82"/>
      <c r="AD60" s="82"/>
      <c r="AE60" s="82"/>
      <c r="AF60" s="82"/>
      <c r="AG60" s="820"/>
    </row>
    <row r="61" spans="1:33" s="71" customFormat="1" ht="15.75" customHeight="1">
      <c r="A61" s="818">
        <f t="shared" si="66"/>
        <v>1</v>
      </c>
      <c r="B61" s="74" t="s">
        <v>35</v>
      </c>
      <c r="C61" s="75" t="s">
        <v>36</v>
      </c>
      <c r="D61" s="73" t="s">
        <v>24</v>
      </c>
      <c r="E61" s="73">
        <v>146</v>
      </c>
      <c r="F61" s="73">
        <v>48</v>
      </c>
      <c r="G61" s="73">
        <v>3</v>
      </c>
      <c r="H61" s="68"/>
      <c r="I61" s="68"/>
      <c r="J61" s="68"/>
      <c r="K61" s="68">
        <f t="shared" si="69"/>
        <v>0</v>
      </c>
      <c r="L61" s="68"/>
      <c r="M61" s="68"/>
      <c r="N61" s="68">
        <v>170</v>
      </c>
      <c r="O61" s="68">
        <f t="shared" si="0"/>
        <v>170</v>
      </c>
      <c r="P61" s="68"/>
      <c r="Q61" s="68"/>
      <c r="R61" s="68"/>
      <c r="S61" s="68">
        <f t="shared" si="1"/>
        <v>0</v>
      </c>
      <c r="T61" s="78">
        <f t="shared" si="97"/>
        <v>0</v>
      </c>
      <c r="U61" s="68">
        <f t="shared" si="97"/>
        <v>0</v>
      </c>
      <c r="V61" s="68">
        <f t="shared" si="97"/>
        <v>170</v>
      </c>
      <c r="W61" s="78">
        <f t="shared" si="100"/>
        <v>170</v>
      </c>
      <c r="X61" s="79">
        <f t="shared" ref="X61:X67" si="102">((W61/AE61)*AD61)/1000</f>
        <v>2.9000000000000001E-2</v>
      </c>
      <c r="Y61" s="79">
        <f t="shared" ref="Y61:Y67" si="103">(W61*AF61)/1000</f>
        <v>2.3290000000000002E-2</v>
      </c>
      <c r="Z61" s="73" t="s">
        <v>26</v>
      </c>
      <c r="AA61" s="73"/>
      <c r="AB61" s="73"/>
      <c r="AC61" s="73"/>
      <c r="AD61" s="73">
        <v>29</v>
      </c>
      <c r="AE61" s="73">
        <v>170</v>
      </c>
      <c r="AF61" s="73">
        <v>0.13700000000000001</v>
      </c>
      <c r="AG61" s="819"/>
    </row>
    <row r="62" spans="1:33" s="71" customFormat="1" ht="15.75" customHeight="1">
      <c r="A62" s="818">
        <f t="shared" si="66"/>
        <v>2</v>
      </c>
      <c r="B62" s="74" t="s">
        <v>35</v>
      </c>
      <c r="C62" s="75" t="s">
        <v>36</v>
      </c>
      <c r="D62" s="73" t="s">
        <v>24</v>
      </c>
      <c r="E62" s="73">
        <v>157</v>
      </c>
      <c r="F62" s="73">
        <v>48</v>
      </c>
      <c r="G62" s="73">
        <v>3</v>
      </c>
      <c r="H62" s="68"/>
      <c r="I62" s="68"/>
      <c r="J62" s="68"/>
      <c r="K62" s="68">
        <f t="shared" si="69"/>
        <v>0</v>
      </c>
      <c r="L62" s="68"/>
      <c r="M62" s="68"/>
      <c r="N62" s="68">
        <v>942</v>
      </c>
      <c r="O62" s="68">
        <f t="shared" si="0"/>
        <v>942</v>
      </c>
      <c r="P62" s="68"/>
      <c r="Q62" s="68"/>
      <c r="R62" s="68"/>
      <c r="S62" s="68">
        <f t="shared" si="1"/>
        <v>0</v>
      </c>
      <c r="T62" s="78">
        <f t="shared" si="97"/>
        <v>0</v>
      </c>
      <c r="U62" s="68">
        <f t="shared" si="97"/>
        <v>0</v>
      </c>
      <c r="V62" s="68">
        <f t="shared" si="97"/>
        <v>942</v>
      </c>
      <c r="W62" s="78">
        <f t="shared" si="100"/>
        <v>942</v>
      </c>
      <c r="X62" s="79">
        <f t="shared" si="102"/>
        <v>0.16069411764705882</v>
      </c>
      <c r="Y62" s="79">
        <f t="shared" si="103"/>
        <v>0.129054</v>
      </c>
      <c r="Z62" s="73" t="s">
        <v>26</v>
      </c>
      <c r="AA62" s="73"/>
      <c r="AB62" s="73"/>
      <c r="AC62" s="73"/>
      <c r="AD62" s="73">
        <v>29</v>
      </c>
      <c r="AE62" s="73">
        <v>170</v>
      </c>
      <c r="AF62" s="73">
        <v>0.13700000000000001</v>
      </c>
      <c r="AG62" s="819"/>
    </row>
    <row r="63" spans="1:33" s="71" customFormat="1" ht="15.75" customHeight="1">
      <c r="A63" s="818">
        <f t="shared" si="66"/>
        <v>3</v>
      </c>
      <c r="B63" s="74" t="s">
        <v>35</v>
      </c>
      <c r="C63" s="75" t="s">
        <v>36</v>
      </c>
      <c r="D63" s="73" t="s">
        <v>24</v>
      </c>
      <c r="E63" s="73" t="s">
        <v>160</v>
      </c>
      <c r="F63" s="73">
        <v>48</v>
      </c>
      <c r="G63" s="73">
        <v>188</v>
      </c>
      <c r="H63" s="68"/>
      <c r="I63" s="68"/>
      <c r="J63" s="68"/>
      <c r="K63" s="68">
        <f t="shared" si="69"/>
        <v>0</v>
      </c>
      <c r="L63" s="68"/>
      <c r="M63" s="68"/>
      <c r="N63" s="68">
        <v>510</v>
      </c>
      <c r="O63" s="68">
        <f t="shared" si="0"/>
        <v>510</v>
      </c>
      <c r="P63" s="68"/>
      <c r="Q63" s="68"/>
      <c r="R63" s="68"/>
      <c r="S63" s="68">
        <f t="shared" si="1"/>
        <v>0</v>
      </c>
      <c r="T63" s="78">
        <f t="shared" si="97"/>
        <v>0</v>
      </c>
      <c r="U63" s="68">
        <f t="shared" si="97"/>
        <v>0</v>
      </c>
      <c r="V63" s="68">
        <f t="shared" si="97"/>
        <v>510</v>
      </c>
      <c r="W63" s="78">
        <f t="shared" si="100"/>
        <v>510</v>
      </c>
      <c r="X63" s="79">
        <f t="shared" si="102"/>
        <v>8.6999999999999994E-2</v>
      </c>
      <c r="Y63" s="79">
        <f t="shared" si="103"/>
        <v>6.9870000000000002E-2</v>
      </c>
      <c r="Z63" s="73" t="s">
        <v>26</v>
      </c>
      <c r="AA63" s="73"/>
      <c r="AB63" s="73"/>
      <c r="AC63" s="73"/>
      <c r="AD63" s="73">
        <v>29</v>
      </c>
      <c r="AE63" s="73">
        <v>170</v>
      </c>
      <c r="AF63" s="73">
        <v>0.13700000000000001</v>
      </c>
      <c r="AG63" s="819"/>
    </row>
    <row r="64" spans="1:33" s="71" customFormat="1" ht="15.75" customHeight="1">
      <c r="A64" s="818">
        <f t="shared" si="66"/>
        <v>4</v>
      </c>
      <c r="B64" s="74" t="s">
        <v>35</v>
      </c>
      <c r="C64" s="75" t="s">
        <v>36</v>
      </c>
      <c r="D64" s="73" t="s">
        <v>24</v>
      </c>
      <c r="E64" s="73">
        <v>4</v>
      </c>
      <c r="F64" s="73">
        <v>50</v>
      </c>
      <c r="G64" s="73">
        <v>3</v>
      </c>
      <c r="H64" s="68"/>
      <c r="I64" s="68"/>
      <c r="J64" s="68"/>
      <c r="K64" s="68">
        <f t="shared" si="69"/>
        <v>0</v>
      </c>
      <c r="L64" s="68"/>
      <c r="M64" s="68"/>
      <c r="N64" s="68">
        <v>29682</v>
      </c>
      <c r="O64" s="68">
        <f t="shared" si="0"/>
        <v>29682</v>
      </c>
      <c r="P64" s="68"/>
      <c r="Q64" s="68"/>
      <c r="R64" s="68"/>
      <c r="S64" s="68">
        <f t="shared" si="1"/>
        <v>0</v>
      </c>
      <c r="T64" s="78">
        <f t="shared" si="97"/>
        <v>0</v>
      </c>
      <c r="U64" s="68">
        <f t="shared" si="97"/>
        <v>0</v>
      </c>
      <c r="V64" s="68">
        <f t="shared" si="97"/>
        <v>29682</v>
      </c>
      <c r="W64" s="78">
        <f t="shared" si="100"/>
        <v>29682</v>
      </c>
      <c r="X64" s="79">
        <f t="shared" si="102"/>
        <v>5.0633999999999997</v>
      </c>
      <c r="Y64" s="79">
        <f t="shared" si="103"/>
        <v>4.0664340000000001</v>
      </c>
      <c r="Z64" s="73" t="s">
        <v>26</v>
      </c>
      <c r="AA64" s="73"/>
      <c r="AB64" s="73"/>
      <c r="AC64" s="73"/>
      <c r="AD64" s="73">
        <v>29</v>
      </c>
      <c r="AE64" s="73">
        <v>170</v>
      </c>
      <c r="AF64" s="73">
        <v>0.13700000000000001</v>
      </c>
      <c r="AG64" s="819"/>
    </row>
    <row r="65" spans="1:33" s="71" customFormat="1" ht="15.75" customHeight="1">
      <c r="A65" s="818">
        <f t="shared" si="66"/>
        <v>5</v>
      </c>
      <c r="B65" s="74" t="s">
        <v>35</v>
      </c>
      <c r="C65" s="75" t="s">
        <v>36</v>
      </c>
      <c r="D65" s="73" t="s">
        <v>24</v>
      </c>
      <c r="E65" s="73" t="s">
        <v>161</v>
      </c>
      <c r="F65" s="73">
        <v>50</v>
      </c>
      <c r="G65" s="73">
        <v>3</v>
      </c>
      <c r="H65" s="68"/>
      <c r="I65" s="68"/>
      <c r="J65" s="68"/>
      <c r="K65" s="68">
        <f t="shared" si="69"/>
        <v>0</v>
      </c>
      <c r="L65" s="68"/>
      <c r="M65" s="68"/>
      <c r="N65" s="68">
        <v>5610</v>
      </c>
      <c r="O65" s="68">
        <f t="shared" si="0"/>
        <v>5610</v>
      </c>
      <c r="P65" s="68"/>
      <c r="Q65" s="68"/>
      <c r="R65" s="68"/>
      <c r="S65" s="68">
        <f t="shared" si="1"/>
        <v>0</v>
      </c>
      <c r="T65" s="78">
        <f t="shared" si="97"/>
        <v>0</v>
      </c>
      <c r="U65" s="68">
        <f t="shared" si="97"/>
        <v>0</v>
      </c>
      <c r="V65" s="68">
        <f t="shared" si="97"/>
        <v>5610</v>
      </c>
      <c r="W65" s="78">
        <f t="shared" si="100"/>
        <v>5610</v>
      </c>
      <c r="X65" s="79">
        <f t="shared" si="102"/>
        <v>0.95699999999999996</v>
      </c>
      <c r="Y65" s="79">
        <f t="shared" si="103"/>
        <v>0.76857000000000009</v>
      </c>
      <c r="Z65" s="73" t="s">
        <v>26</v>
      </c>
      <c r="AA65" s="73"/>
      <c r="AB65" s="73"/>
      <c r="AC65" s="73"/>
      <c r="AD65" s="73">
        <v>29</v>
      </c>
      <c r="AE65" s="73">
        <v>170</v>
      </c>
      <c r="AF65" s="73">
        <v>0.13700000000000001</v>
      </c>
      <c r="AG65" s="819"/>
    </row>
    <row r="66" spans="1:33" s="71" customFormat="1" ht="15.75" customHeight="1">
      <c r="A66" s="818">
        <f t="shared" si="66"/>
        <v>6</v>
      </c>
      <c r="B66" s="74" t="s">
        <v>35</v>
      </c>
      <c r="C66" s="75" t="s">
        <v>36</v>
      </c>
      <c r="D66" s="73" t="s">
        <v>24</v>
      </c>
      <c r="E66" s="73" t="s">
        <v>68</v>
      </c>
      <c r="F66" s="73">
        <v>71</v>
      </c>
      <c r="G66" s="73">
        <v>235</v>
      </c>
      <c r="H66" s="68"/>
      <c r="I66" s="68"/>
      <c r="J66" s="68"/>
      <c r="K66" s="68">
        <f t="shared" si="69"/>
        <v>0</v>
      </c>
      <c r="L66" s="68"/>
      <c r="M66" s="68"/>
      <c r="N66" s="68">
        <v>4080</v>
      </c>
      <c r="O66" s="68">
        <f t="shared" si="0"/>
        <v>4080</v>
      </c>
      <c r="P66" s="68"/>
      <c r="Q66" s="68"/>
      <c r="R66" s="68"/>
      <c r="S66" s="68">
        <f t="shared" si="1"/>
        <v>0</v>
      </c>
      <c r="T66" s="78">
        <f t="shared" si="97"/>
        <v>0</v>
      </c>
      <c r="U66" s="68">
        <f t="shared" si="97"/>
        <v>0</v>
      </c>
      <c r="V66" s="68">
        <f t="shared" si="97"/>
        <v>4080</v>
      </c>
      <c r="W66" s="78">
        <f t="shared" si="100"/>
        <v>4080</v>
      </c>
      <c r="X66" s="79">
        <f t="shared" si="102"/>
        <v>0.69599999999999995</v>
      </c>
      <c r="Y66" s="79">
        <f t="shared" si="103"/>
        <v>0.55896000000000001</v>
      </c>
      <c r="Z66" s="73" t="s">
        <v>26</v>
      </c>
      <c r="AA66" s="73"/>
      <c r="AB66" s="73"/>
      <c r="AC66" s="73"/>
      <c r="AD66" s="73">
        <v>29</v>
      </c>
      <c r="AE66" s="73">
        <v>170</v>
      </c>
      <c r="AF66" s="73">
        <v>0.13700000000000001</v>
      </c>
      <c r="AG66" s="819"/>
    </row>
    <row r="67" spans="1:33" s="71" customFormat="1" ht="15.75" customHeight="1">
      <c r="A67" s="818">
        <f t="shared" si="66"/>
        <v>7</v>
      </c>
      <c r="B67" s="74" t="s">
        <v>35</v>
      </c>
      <c r="C67" s="75" t="s">
        <v>36</v>
      </c>
      <c r="D67" s="73" t="s">
        <v>24</v>
      </c>
      <c r="E67" s="73" t="s">
        <v>69</v>
      </c>
      <c r="F67" s="73">
        <v>87</v>
      </c>
      <c r="G67" s="73">
        <v>235</v>
      </c>
      <c r="H67" s="68"/>
      <c r="I67" s="68"/>
      <c r="J67" s="68"/>
      <c r="K67" s="68">
        <f t="shared" si="69"/>
        <v>0</v>
      </c>
      <c r="L67" s="68"/>
      <c r="M67" s="68"/>
      <c r="N67" s="68">
        <v>340</v>
      </c>
      <c r="O67" s="68">
        <f t="shared" si="0"/>
        <v>340</v>
      </c>
      <c r="P67" s="68"/>
      <c r="Q67" s="68"/>
      <c r="R67" s="68"/>
      <c r="S67" s="68">
        <f t="shared" si="1"/>
        <v>0</v>
      </c>
      <c r="T67" s="78">
        <f t="shared" si="97"/>
        <v>0</v>
      </c>
      <c r="U67" s="68">
        <f t="shared" si="97"/>
        <v>0</v>
      </c>
      <c r="V67" s="68">
        <f t="shared" si="97"/>
        <v>340</v>
      </c>
      <c r="W67" s="78">
        <f t="shared" si="100"/>
        <v>340</v>
      </c>
      <c r="X67" s="79">
        <f t="shared" si="102"/>
        <v>5.8000000000000003E-2</v>
      </c>
      <c r="Y67" s="79">
        <f t="shared" si="103"/>
        <v>4.6580000000000003E-2</v>
      </c>
      <c r="Z67" s="73" t="s">
        <v>26</v>
      </c>
      <c r="AA67" s="73"/>
      <c r="AB67" s="73"/>
      <c r="AC67" s="73"/>
      <c r="AD67" s="73">
        <v>29</v>
      </c>
      <c r="AE67" s="73">
        <v>170</v>
      </c>
      <c r="AF67" s="73">
        <v>0.13700000000000001</v>
      </c>
      <c r="AG67" s="819"/>
    </row>
    <row r="68" spans="1:33" s="85" customFormat="1" ht="15.75" customHeight="1">
      <c r="A68" s="821"/>
      <c r="B68" s="80"/>
      <c r="C68" s="81" t="s">
        <v>62</v>
      </c>
      <c r="D68" s="82"/>
      <c r="E68" s="82"/>
      <c r="F68" s="82"/>
      <c r="G68" s="82"/>
      <c r="H68" s="77">
        <f>SUM(H66)</f>
        <v>0</v>
      </c>
      <c r="I68" s="77">
        <f>SUM(I66)</f>
        <v>0</v>
      </c>
      <c r="J68" s="77">
        <f>SUM(J66)</f>
        <v>0</v>
      </c>
      <c r="K68" s="77">
        <f t="shared" si="69"/>
        <v>0</v>
      </c>
      <c r="L68" s="77">
        <f>SUM(L66)</f>
        <v>0</v>
      </c>
      <c r="M68" s="77">
        <f>SUM(M66)</f>
        <v>0</v>
      </c>
      <c r="N68" s="77">
        <f>SUM(N61:N67)</f>
        <v>41334</v>
      </c>
      <c r="O68" s="77">
        <f>L68+M68+N68</f>
        <v>41334</v>
      </c>
      <c r="P68" s="83">
        <f>SUM(P61:P66)</f>
        <v>0</v>
      </c>
      <c r="Q68" s="83">
        <f t="shared" ref="Q68:R68" si="104">SUM(Q61:Q66)</f>
        <v>0</v>
      </c>
      <c r="R68" s="83">
        <f t="shared" si="104"/>
        <v>0</v>
      </c>
      <c r="S68" s="77">
        <f t="shared" si="1"/>
        <v>0</v>
      </c>
      <c r="T68" s="83">
        <f t="shared" si="97"/>
        <v>0</v>
      </c>
      <c r="U68" s="77">
        <f t="shared" si="97"/>
        <v>0</v>
      </c>
      <c r="V68" s="83">
        <f t="shared" si="97"/>
        <v>41334</v>
      </c>
      <c r="W68" s="83">
        <f>T68+U68+V68</f>
        <v>41334</v>
      </c>
      <c r="X68" s="84">
        <f>SUM(X61:X67)</f>
        <v>7.0510941176470583</v>
      </c>
      <c r="Y68" s="84">
        <f>SUM(Y61:Y67)</f>
        <v>5.6627580000000002</v>
      </c>
      <c r="Z68" s="82"/>
      <c r="AA68" s="82"/>
      <c r="AB68" s="82"/>
      <c r="AC68" s="82"/>
      <c r="AD68" s="82"/>
      <c r="AE68" s="82"/>
      <c r="AF68" s="82"/>
      <c r="AG68" s="820"/>
    </row>
    <row r="69" spans="1:33" s="71" customFormat="1" ht="27" customHeight="1">
      <c r="A69" s="818">
        <f>A68+1</f>
        <v>1</v>
      </c>
      <c r="B69" s="74" t="s">
        <v>38</v>
      </c>
      <c r="C69" s="75" t="s">
        <v>39</v>
      </c>
      <c r="D69" s="73" t="s">
        <v>24</v>
      </c>
      <c r="E69" s="73" t="s">
        <v>162</v>
      </c>
      <c r="F69" s="73">
        <v>54</v>
      </c>
      <c r="G69" s="73">
        <v>188</v>
      </c>
      <c r="H69" s="68"/>
      <c r="I69" s="68"/>
      <c r="J69" s="68"/>
      <c r="K69" s="68">
        <f t="shared" si="69"/>
        <v>0</v>
      </c>
      <c r="L69" s="68"/>
      <c r="M69" s="68"/>
      <c r="N69" s="68">
        <v>1</v>
      </c>
      <c r="O69" s="68">
        <f t="shared" si="0"/>
        <v>1</v>
      </c>
      <c r="P69" s="68"/>
      <c r="Q69" s="68"/>
      <c r="R69" s="68"/>
      <c r="S69" s="68">
        <f t="shared" si="1"/>
        <v>0</v>
      </c>
      <c r="T69" s="78">
        <f t="shared" si="97"/>
        <v>0</v>
      </c>
      <c r="U69" s="68">
        <f t="shared" si="97"/>
        <v>0</v>
      </c>
      <c r="V69" s="68">
        <f t="shared" si="97"/>
        <v>1</v>
      </c>
      <c r="W69" s="78">
        <f>T69+U69+V69</f>
        <v>1</v>
      </c>
      <c r="X69" s="79">
        <f t="shared" ref="X69" si="105">((W69/AE69)*AD69)/1000</f>
        <v>1.7058823529411766E-4</v>
      </c>
      <c r="Y69" s="79">
        <f>(W69*AF69)/1000</f>
        <v>1.3200000000000001E-4</v>
      </c>
      <c r="Z69" s="73" t="s">
        <v>29</v>
      </c>
      <c r="AA69" s="73"/>
      <c r="AB69" s="73"/>
      <c r="AC69" s="73"/>
      <c r="AD69" s="73">
        <v>29</v>
      </c>
      <c r="AE69" s="73">
        <v>170</v>
      </c>
      <c r="AF69" s="73">
        <v>0.13200000000000001</v>
      </c>
      <c r="AG69" s="819"/>
    </row>
    <row r="70" spans="1:33" s="85" customFormat="1" ht="15.75" customHeight="1">
      <c r="A70" s="821"/>
      <c r="B70" s="80"/>
      <c r="C70" s="81" t="s">
        <v>62</v>
      </c>
      <c r="D70" s="82"/>
      <c r="E70" s="82"/>
      <c r="F70" s="82"/>
      <c r="G70" s="82"/>
      <c r="H70" s="77">
        <f>SUM(H69)</f>
        <v>0</v>
      </c>
      <c r="I70" s="77">
        <f>SUM(I69)</f>
        <v>0</v>
      </c>
      <c r="J70" s="77">
        <f>SUM(J69)</f>
        <v>0</v>
      </c>
      <c r="K70" s="77">
        <f t="shared" si="69"/>
        <v>0</v>
      </c>
      <c r="L70" s="77">
        <f>SUM(L69)</f>
        <v>0</v>
      </c>
      <c r="M70" s="77">
        <f>SUM(M69)</f>
        <v>0</v>
      </c>
      <c r="N70" s="77">
        <f>SUM(N69)</f>
        <v>1</v>
      </c>
      <c r="O70" s="77">
        <f t="shared" si="0"/>
        <v>1</v>
      </c>
      <c r="P70" s="83">
        <f>SUM(P69)</f>
        <v>0</v>
      </c>
      <c r="Q70" s="83">
        <f t="shared" ref="Q70:R70" si="106">SUM(Q69)</f>
        <v>0</v>
      </c>
      <c r="R70" s="83">
        <f t="shared" si="106"/>
        <v>0</v>
      </c>
      <c r="S70" s="77">
        <f t="shared" si="1"/>
        <v>0</v>
      </c>
      <c r="T70" s="83">
        <f t="shared" si="97"/>
        <v>0</v>
      </c>
      <c r="U70" s="77">
        <f t="shared" si="97"/>
        <v>0</v>
      </c>
      <c r="V70" s="77">
        <f t="shared" si="97"/>
        <v>1</v>
      </c>
      <c r="W70" s="83">
        <f t="shared" ref="W70:W73" si="107">T70+U70+V70</f>
        <v>1</v>
      </c>
      <c r="X70" s="84">
        <f>SUM(X69)</f>
        <v>1.7058823529411766E-4</v>
      </c>
      <c r="Y70" s="84">
        <f t="shared" ref="Y70" si="108">SUM(Y69)</f>
        <v>1.3200000000000001E-4</v>
      </c>
      <c r="Z70" s="82"/>
      <c r="AA70" s="82"/>
      <c r="AB70" s="82"/>
      <c r="AC70" s="82"/>
      <c r="AD70" s="82"/>
      <c r="AE70" s="82"/>
      <c r="AF70" s="82"/>
      <c r="AG70" s="820"/>
    </row>
    <row r="71" spans="1:33" s="71" customFormat="1" ht="15.75" customHeight="1">
      <c r="A71" s="818">
        <f t="shared" si="66"/>
        <v>1</v>
      </c>
      <c r="B71" s="99" t="s">
        <v>163</v>
      </c>
      <c r="C71" s="75" t="s">
        <v>164</v>
      </c>
      <c r="D71" s="73" t="s">
        <v>24</v>
      </c>
      <c r="E71" s="73">
        <v>2</v>
      </c>
      <c r="F71" s="73">
        <v>89</v>
      </c>
      <c r="G71" s="73">
        <v>33</v>
      </c>
      <c r="H71" s="68"/>
      <c r="I71" s="68"/>
      <c r="J71" s="68"/>
      <c r="K71" s="68">
        <f t="shared" si="69"/>
        <v>0</v>
      </c>
      <c r="L71" s="68"/>
      <c r="M71" s="68"/>
      <c r="N71" s="68">
        <v>360</v>
      </c>
      <c r="O71" s="68">
        <f t="shared" si="0"/>
        <v>360</v>
      </c>
      <c r="P71" s="68"/>
      <c r="Q71" s="68"/>
      <c r="R71" s="68"/>
      <c r="S71" s="68">
        <f t="shared" si="1"/>
        <v>0</v>
      </c>
      <c r="T71" s="78">
        <f t="shared" si="97"/>
        <v>0</v>
      </c>
      <c r="U71" s="68">
        <f t="shared" si="97"/>
        <v>0</v>
      </c>
      <c r="V71" s="68">
        <f t="shared" si="97"/>
        <v>360</v>
      </c>
      <c r="W71" s="78">
        <f t="shared" si="107"/>
        <v>360</v>
      </c>
      <c r="X71" s="79">
        <f t="shared" ref="X71:X73" si="109">((W71/AE71)*AD71)/1000</f>
        <v>0.14399999999999999</v>
      </c>
      <c r="Y71" s="79">
        <f t="shared" ref="Y71:Y73" si="110">(W71*AF71)/1000</f>
        <v>0.09</v>
      </c>
      <c r="Z71" s="73"/>
      <c r="AA71" s="73"/>
      <c r="AB71" s="73"/>
      <c r="AC71" s="100"/>
      <c r="AD71" s="100">
        <v>48</v>
      </c>
      <c r="AE71" s="100">
        <v>120</v>
      </c>
      <c r="AF71" s="100">
        <v>0.25</v>
      </c>
      <c r="AG71" s="819"/>
    </row>
    <row r="72" spans="1:33" s="71" customFormat="1" ht="15.75" customHeight="1">
      <c r="A72" s="818">
        <f t="shared" si="66"/>
        <v>2</v>
      </c>
      <c r="B72" s="99" t="s">
        <v>163</v>
      </c>
      <c r="C72" s="75" t="s">
        <v>164</v>
      </c>
      <c r="D72" s="73" t="s">
        <v>24</v>
      </c>
      <c r="E72" s="73">
        <v>2</v>
      </c>
      <c r="F72" s="73">
        <v>91</v>
      </c>
      <c r="G72" s="73">
        <v>33</v>
      </c>
      <c r="H72" s="68"/>
      <c r="I72" s="68"/>
      <c r="J72" s="68"/>
      <c r="K72" s="68">
        <f t="shared" si="69"/>
        <v>0</v>
      </c>
      <c r="L72" s="68"/>
      <c r="M72" s="68"/>
      <c r="N72" s="68">
        <v>1080</v>
      </c>
      <c r="O72" s="68">
        <f t="shared" si="0"/>
        <v>1080</v>
      </c>
      <c r="P72" s="68"/>
      <c r="Q72" s="68"/>
      <c r="R72" s="68"/>
      <c r="S72" s="68">
        <f t="shared" si="1"/>
        <v>0</v>
      </c>
      <c r="T72" s="78">
        <f t="shared" si="97"/>
        <v>0</v>
      </c>
      <c r="U72" s="68">
        <f t="shared" si="97"/>
        <v>0</v>
      </c>
      <c r="V72" s="68">
        <f t="shared" si="97"/>
        <v>1080</v>
      </c>
      <c r="W72" s="78">
        <f t="shared" si="107"/>
        <v>1080</v>
      </c>
      <c r="X72" s="79">
        <f t="shared" si="109"/>
        <v>0.432</v>
      </c>
      <c r="Y72" s="79">
        <f t="shared" si="110"/>
        <v>0.27</v>
      </c>
      <c r="Z72" s="73"/>
      <c r="AA72" s="73"/>
      <c r="AB72" s="73"/>
      <c r="AC72" s="100"/>
      <c r="AD72" s="100">
        <v>48</v>
      </c>
      <c r="AE72" s="100">
        <v>120</v>
      </c>
      <c r="AF72" s="100">
        <v>0.25</v>
      </c>
      <c r="AG72" s="819"/>
    </row>
    <row r="73" spans="1:33" s="71" customFormat="1" ht="15.75" customHeight="1">
      <c r="A73" s="818">
        <f t="shared" si="66"/>
        <v>3</v>
      </c>
      <c r="B73" s="99" t="s">
        <v>163</v>
      </c>
      <c r="C73" s="75" t="s">
        <v>164</v>
      </c>
      <c r="D73" s="73" t="s">
        <v>24</v>
      </c>
      <c r="E73" s="73">
        <v>2</v>
      </c>
      <c r="F73" s="73" t="s">
        <v>53</v>
      </c>
      <c r="G73" s="73">
        <v>33</v>
      </c>
      <c r="H73" s="68"/>
      <c r="I73" s="68"/>
      <c r="J73" s="68"/>
      <c r="K73" s="68">
        <f t="shared" si="69"/>
        <v>0</v>
      </c>
      <c r="L73" s="68"/>
      <c r="M73" s="68"/>
      <c r="N73" s="68">
        <v>1200</v>
      </c>
      <c r="O73" s="68">
        <f t="shared" si="0"/>
        <v>1200</v>
      </c>
      <c r="P73" s="68"/>
      <c r="Q73" s="68"/>
      <c r="R73" s="68"/>
      <c r="S73" s="68">
        <f t="shared" si="1"/>
        <v>0</v>
      </c>
      <c r="T73" s="78">
        <f>H73+L73+P73</f>
        <v>0</v>
      </c>
      <c r="U73" s="68">
        <f>I73+M73+Q73</f>
        <v>0</v>
      </c>
      <c r="V73" s="68">
        <f>J73+N73+R73</f>
        <v>1200</v>
      </c>
      <c r="W73" s="78">
        <f t="shared" si="107"/>
        <v>1200</v>
      </c>
      <c r="X73" s="79">
        <f t="shared" si="109"/>
        <v>0.48</v>
      </c>
      <c r="Y73" s="79">
        <f t="shared" si="110"/>
        <v>0.3</v>
      </c>
      <c r="Z73" s="73"/>
      <c r="AA73" s="73"/>
      <c r="AB73" s="73"/>
      <c r="AC73" s="100"/>
      <c r="AD73" s="100">
        <v>48</v>
      </c>
      <c r="AE73" s="100">
        <v>120</v>
      </c>
      <c r="AF73" s="100">
        <v>0.25</v>
      </c>
      <c r="AG73" s="819"/>
    </row>
    <row r="74" spans="1:33" s="85" customFormat="1" ht="15.75" customHeight="1">
      <c r="A74" s="821"/>
      <c r="B74" s="80"/>
      <c r="C74" s="81" t="s">
        <v>62</v>
      </c>
      <c r="D74" s="82"/>
      <c r="E74" s="82"/>
      <c r="F74" s="82"/>
      <c r="G74" s="82"/>
      <c r="H74" s="77">
        <f>SUM(H71)</f>
        <v>0</v>
      </c>
      <c r="I74" s="77">
        <f>SUM(I71)</f>
        <v>0</v>
      </c>
      <c r="J74" s="77">
        <f>SUM(J71)</f>
        <v>0</v>
      </c>
      <c r="K74" s="77">
        <f t="shared" si="69"/>
        <v>0</v>
      </c>
      <c r="L74" s="77">
        <f>SUM(L71)</f>
        <v>0</v>
      </c>
      <c r="M74" s="77">
        <f>SUM(M71)</f>
        <v>0</v>
      </c>
      <c r="N74" s="77">
        <f>SUM(N71:N73)</f>
        <v>2640</v>
      </c>
      <c r="O74" s="77">
        <f t="shared" si="0"/>
        <v>2640</v>
      </c>
      <c r="P74" s="83">
        <f>SUM(P71)</f>
        <v>0</v>
      </c>
      <c r="Q74" s="83">
        <f t="shared" ref="Q74:R74" si="111">SUM(Q71)</f>
        <v>0</v>
      </c>
      <c r="R74" s="83">
        <f t="shared" si="111"/>
        <v>0</v>
      </c>
      <c r="S74" s="77">
        <f t="shared" si="1"/>
        <v>0</v>
      </c>
      <c r="T74" s="83">
        <f>T71+T72+T73</f>
        <v>0</v>
      </c>
      <c r="U74" s="77">
        <f t="shared" ref="U74:W74" si="112">U71+U72+U73</f>
        <v>0</v>
      </c>
      <c r="V74" s="77">
        <f t="shared" si="112"/>
        <v>2640</v>
      </c>
      <c r="W74" s="83">
        <f t="shared" si="112"/>
        <v>2640</v>
      </c>
      <c r="X74" s="84">
        <f>SUM(X71:X73)</f>
        <v>1.056</v>
      </c>
      <c r="Y74" s="84">
        <f>SUM(Y71:Y73)</f>
        <v>0.65999999999999992</v>
      </c>
      <c r="Z74" s="82"/>
      <c r="AA74" s="82"/>
      <c r="AB74" s="82"/>
      <c r="AC74" s="82"/>
      <c r="AD74" s="82"/>
      <c r="AE74" s="82"/>
      <c r="AF74" s="82"/>
      <c r="AG74" s="820"/>
    </row>
    <row r="75" spans="1:33" s="71" customFormat="1" ht="15.75" customHeight="1">
      <c r="A75" s="818">
        <f t="shared" si="66"/>
        <v>1</v>
      </c>
      <c r="B75" s="74" t="s">
        <v>138</v>
      </c>
      <c r="C75" s="75" t="s">
        <v>165</v>
      </c>
      <c r="D75" s="73" t="s">
        <v>24</v>
      </c>
      <c r="E75" s="73">
        <v>34</v>
      </c>
      <c r="F75" s="73">
        <v>53</v>
      </c>
      <c r="G75" s="73">
        <v>10</v>
      </c>
      <c r="H75" s="68"/>
      <c r="I75" s="68"/>
      <c r="J75" s="68"/>
      <c r="K75" s="68">
        <f t="shared" si="69"/>
        <v>0</v>
      </c>
      <c r="L75" s="68"/>
      <c r="M75" s="68"/>
      <c r="N75" s="68">
        <v>192</v>
      </c>
      <c r="O75" s="68">
        <f t="shared" si="0"/>
        <v>192</v>
      </c>
      <c r="P75" s="68"/>
      <c r="Q75" s="68"/>
      <c r="R75" s="68"/>
      <c r="S75" s="68">
        <f t="shared" si="1"/>
        <v>0</v>
      </c>
      <c r="T75" s="78">
        <f t="shared" ref="T75:V75" si="113">H75+L75+P75</f>
        <v>0</v>
      </c>
      <c r="U75" s="68">
        <f t="shared" si="113"/>
        <v>0</v>
      </c>
      <c r="V75" s="68">
        <f t="shared" si="113"/>
        <v>192</v>
      </c>
      <c r="W75" s="78">
        <f t="shared" ref="W75:W76" si="114">T75+U75+V75</f>
        <v>192</v>
      </c>
      <c r="X75" s="79">
        <f t="shared" ref="X75:X76" si="115">((W75/AE75)*AD75)/1000</f>
        <v>0.13440000000000002</v>
      </c>
      <c r="Y75" s="79">
        <f t="shared" ref="Y75:Y76" si="116">(W75*AF75)/1000</f>
        <v>8.6400000000000005E-2</v>
      </c>
      <c r="Z75" s="73"/>
      <c r="AA75" s="73"/>
      <c r="AB75" s="73"/>
      <c r="AC75" s="73"/>
      <c r="AD75" s="73">
        <v>14</v>
      </c>
      <c r="AE75" s="73">
        <v>20</v>
      </c>
      <c r="AF75" s="73">
        <v>0.45</v>
      </c>
      <c r="AG75" s="819"/>
    </row>
    <row r="76" spans="1:33" s="71" customFormat="1" ht="15.75" customHeight="1">
      <c r="A76" s="818">
        <f t="shared" si="66"/>
        <v>2</v>
      </c>
      <c r="B76" s="74" t="s">
        <v>138</v>
      </c>
      <c r="C76" s="75" t="s">
        <v>165</v>
      </c>
      <c r="D76" s="73" t="s">
        <v>24</v>
      </c>
      <c r="E76" s="73" t="s">
        <v>68</v>
      </c>
      <c r="F76" s="73">
        <v>77</v>
      </c>
      <c r="G76" s="73">
        <v>234</v>
      </c>
      <c r="H76" s="68"/>
      <c r="I76" s="68"/>
      <c r="J76" s="68"/>
      <c r="K76" s="68">
        <f t="shared" si="69"/>
        <v>0</v>
      </c>
      <c r="L76" s="68"/>
      <c r="M76" s="68"/>
      <c r="N76" s="68">
        <v>60</v>
      </c>
      <c r="O76" s="68">
        <f t="shared" si="0"/>
        <v>60</v>
      </c>
      <c r="P76" s="68"/>
      <c r="Q76" s="68"/>
      <c r="R76" s="68"/>
      <c r="S76" s="68">
        <f t="shared" si="1"/>
        <v>0</v>
      </c>
      <c r="T76" s="78">
        <f>H76+L76+P76</f>
        <v>0</v>
      </c>
      <c r="U76" s="68">
        <f>I76+M76+Q76</f>
        <v>0</v>
      </c>
      <c r="V76" s="68">
        <f>J76+N76+R76</f>
        <v>60</v>
      </c>
      <c r="W76" s="78">
        <f t="shared" si="114"/>
        <v>60</v>
      </c>
      <c r="X76" s="79">
        <f t="shared" si="115"/>
        <v>4.2000000000000003E-2</v>
      </c>
      <c r="Y76" s="79">
        <f t="shared" si="116"/>
        <v>2.7E-2</v>
      </c>
      <c r="Z76" s="73"/>
      <c r="AA76" s="73"/>
      <c r="AB76" s="73"/>
      <c r="AC76" s="73"/>
      <c r="AD76" s="73">
        <v>14</v>
      </c>
      <c r="AE76" s="73">
        <v>20</v>
      </c>
      <c r="AF76" s="73">
        <v>0.45</v>
      </c>
      <c r="AG76" s="819"/>
    </row>
    <row r="77" spans="1:33" s="85" customFormat="1" ht="15.75" customHeight="1">
      <c r="A77" s="821"/>
      <c r="B77" s="80"/>
      <c r="C77" s="81" t="s">
        <v>62</v>
      </c>
      <c r="D77" s="82" t="s">
        <v>24</v>
      </c>
      <c r="E77" s="82"/>
      <c r="F77" s="82"/>
      <c r="G77" s="82"/>
      <c r="H77" s="77">
        <f>SUM(H76)</f>
        <v>0</v>
      </c>
      <c r="I77" s="77">
        <f>SUM(I76)</f>
        <v>0</v>
      </c>
      <c r="J77" s="77">
        <f>SUM(J76)</f>
        <v>0</v>
      </c>
      <c r="K77" s="77">
        <f t="shared" si="69"/>
        <v>0</v>
      </c>
      <c r="L77" s="77">
        <f>SUM(L76)</f>
        <v>0</v>
      </c>
      <c r="M77" s="77">
        <f>SUM(M76)</f>
        <v>0</v>
      </c>
      <c r="N77" s="77">
        <f>SUM(N75:N76)</f>
        <v>252</v>
      </c>
      <c r="O77" s="77">
        <f t="shared" si="0"/>
        <v>252</v>
      </c>
      <c r="P77" s="83">
        <f>SUM(P75:P76)</f>
        <v>0</v>
      </c>
      <c r="Q77" s="83">
        <f t="shared" ref="Q77:R77" si="117">SUM(Q75:Q76)</f>
        <v>0</v>
      </c>
      <c r="R77" s="83">
        <f t="shared" si="117"/>
        <v>0</v>
      </c>
      <c r="S77" s="77">
        <f t="shared" si="1"/>
        <v>0</v>
      </c>
      <c r="T77" s="83">
        <f>T74+T75+T76</f>
        <v>0</v>
      </c>
      <c r="U77" s="77">
        <f t="shared" ref="U77" si="118">U74+U75+U76</f>
        <v>0</v>
      </c>
      <c r="V77" s="77">
        <f>V75+V76</f>
        <v>252</v>
      </c>
      <c r="W77" s="83">
        <f>W75+W76</f>
        <v>252</v>
      </c>
      <c r="X77" s="84">
        <f>SUM(X75:X76)</f>
        <v>0.17640000000000003</v>
      </c>
      <c r="Y77" s="84">
        <f>SUM(Y75:Y76)</f>
        <v>0.1134</v>
      </c>
      <c r="Z77" s="82"/>
      <c r="AA77" s="82"/>
      <c r="AB77" s="82"/>
      <c r="AC77" s="82"/>
      <c r="AD77" s="82"/>
      <c r="AE77" s="82"/>
      <c r="AF77" s="82"/>
      <c r="AG77" s="820"/>
    </row>
    <row r="78" spans="1:33" s="71" customFormat="1" ht="15.75" customHeight="1">
      <c r="A78" s="818">
        <f t="shared" si="66"/>
        <v>1</v>
      </c>
      <c r="B78" s="74" t="s">
        <v>166</v>
      </c>
      <c r="C78" s="75" t="s">
        <v>167</v>
      </c>
      <c r="D78" s="73" t="s">
        <v>24</v>
      </c>
      <c r="E78" s="73" t="s">
        <v>168</v>
      </c>
      <c r="F78" s="73">
        <v>81</v>
      </c>
      <c r="G78" s="73">
        <v>10</v>
      </c>
      <c r="H78" s="68"/>
      <c r="I78" s="68"/>
      <c r="J78" s="68"/>
      <c r="K78" s="68">
        <f t="shared" si="69"/>
        <v>0</v>
      </c>
      <c r="L78" s="68"/>
      <c r="M78" s="68"/>
      <c r="N78" s="68">
        <v>102</v>
      </c>
      <c r="O78" s="68">
        <f t="shared" si="0"/>
        <v>102</v>
      </c>
      <c r="P78" s="68"/>
      <c r="Q78" s="68"/>
      <c r="R78" s="68"/>
      <c r="S78" s="68">
        <f t="shared" si="1"/>
        <v>0</v>
      </c>
      <c r="T78" s="78">
        <f t="shared" ref="T78:V80" si="119">H78+L78+P78</f>
        <v>0</v>
      </c>
      <c r="U78" s="68">
        <f t="shared" si="119"/>
        <v>0</v>
      </c>
      <c r="V78" s="68">
        <f t="shared" si="119"/>
        <v>102</v>
      </c>
      <c r="W78" s="78">
        <f>T78+U78+V78</f>
        <v>102</v>
      </c>
      <c r="X78" s="79">
        <f t="shared" ref="X78" si="120">((W78/AE78)*AD78)/1000</f>
        <v>6.6785714285714282E-2</v>
      </c>
      <c r="Y78" s="79">
        <f>(W78*AF78)/1000</f>
        <v>4.5899999999999996E-2</v>
      </c>
      <c r="Z78" s="73"/>
      <c r="AA78" s="73"/>
      <c r="AB78" s="73"/>
      <c r="AC78" s="73"/>
      <c r="AD78" s="73">
        <v>55</v>
      </c>
      <c r="AE78" s="73">
        <v>84</v>
      </c>
      <c r="AF78" s="73">
        <v>0.45</v>
      </c>
      <c r="AG78" s="819"/>
    </row>
    <row r="79" spans="1:33" s="85" customFormat="1" ht="15.75" customHeight="1">
      <c r="A79" s="821"/>
      <c r="B79" s="80"/>
      <c r="C79" s="81" t="s">
        <v>62</v>
      </c>
      <c r="D79" s="82" t="s">
        <v>24</v>
      </c>
      <c r="E79" s="82"/>
      <c r="F79" s="82"/>
      <c r="G79" s="82"/>
      <c r="H79" s="77">
        <f>SUM(H78)</f>
        <v>0</v>
      </c>
      <c r="I79" s="77">
        <f>SUM(I78)</f>
        <v>0</v>
      </c>
      <c r="J79" s="77">
        <f>SUM(J78)</f>
        <v>0</v>
      </c>
      <c r="K79" s="77">
        <f t="shared" si="69"/>
        <v>0</v>
      </c>
      <c r="L79" s="77">
        <f>SUM(L78)</f>
        <v>0</v>
      </c>
      <c r="M79" s="77">
        <f>SUM(M78)</f>
        <v>0</v>
      </c>
      <c r="N79" s="77">
        <f>SUM(N78)</f>
        <v>102</v>
      </c>
      <c r="O79" s="77">
        <f t="shared" si="0"/>
        <v>102</v>
      </c>
      <c r="P79" s="83">
        <f>SUM(P78)</f>
        <v>0</v>
      </c>
      <c r="Q79" s="83">
        <f t="shared" ref="Q79:R79" si="121">SUM(Q78)</f>
        <v>0</v>
      </c>
      <c r="R79" s="83">
        <f t="shared" si="121"/>
        <v>0</v>
      </c>
      <c r="S79" s="77">
        <f t="shared" si="1"/>
        <v>0</v>
      </c>
      <c r="T79" s="83">
        <f t="shared" si="119"/>
        <v>0</v>
      </c>
      <c r="U79" s="77">
        <f t="shared" si="119"/>
        <v>0</v>
      </c>
      <c r="V79" s="77">
        <f t="shared" si="119"/>
        <v>102</v>
      </c>
      <c r="W79" s="83">
        <f t="shared" ref="W79:W81" si="122">T79+U79+V79</f>
        <v>102</v>
      </c>
      <c r="X79" s="84">
        <f>SUM(X78)</f>
        <v>6.6785714285714282E-2</v>
      </c>
      <c r="Y79" s="84">
        <f t="shared" ref="Y79" si="123">SUM(Y78)</f>
        <v>4.5899999999999996E-2</v>
      </c>
      <c r="Z79" s="82"/>
      <c r="AA79" s="82"/>
      <c r="AB79" s="82"/>
      <c r="AC79" s="82"/>
      <c r="AD79" s="82"/>
      <c r="AE79" s="82"/>
      <c r="AF79" s="82"/>
      <c r="AG79" s="820"/>
    </row>
    <row r="80" spans="1:33" s="71" customFormat="1" ht="15.75" customHeight="1">
      <c r="A80" s="818">
        <f>A77+1</f>
        <v>1</v>
      </c>
      <c r="B80" s="74" t="s">
        <v>169</v>
      </c>
      <c r="C80" s="75" t="s">
        <v>170</v>
      </c>
      <c r="D80" s="73" t="s">
        <v>24</v>
      </c>
      <c r="E80" s="73">
        <v>159</v>
      </c>
      <c r="F80" s="73">
        <v>84</v>
      </c>
      <c r="G80" s="73">
        <v>11</v>
      </c>
      <c r="H80" s="68"/>
      <c r="I80" s="68"/>
      <c r="J80" s="68"/>
      <c r="K80" s="68">
        <f t="shared" si="69"/>
        <v>0</v>
      </c>
      <c r="L80" s="68"/>
      <c r="M80" s="68"/>
      <c r="N80" s="68">
        <v>66</v>
      </c>
      <c r="O80" s="68">
        <f t="shared" si="0"/>
        <v>66</v>
      </c>
      <c r="P80" s="68"/>
      <c r="Q80" s="68"/>
      <c r="R80" s="68"/>
      <c r="S80" s="68">
        <f t="shared" si="1"/>
        <v>0</v>
      </c>
      <c r="T80" s="78">
        <f t="shared" si="119"/>
        <v>0</v>
      </c>
      <c r="U80" s="68">
        <f t="shared" si="119"/>
        <v>0</v>
      </c>
      <c r="V80" s="68">
        <f t="shared" si="119"/>
        <v>66</v>
      </c>
      <c r="W80" s="78">
        <f t="shared" si="122"/>
        <v>66</v>
      </c>
      <c r="X80" s="79">
        <f t="shared" ref="X80:X81" si="124">((W80/AE80)*AD80)/1000</f>
        <v>0.36299999999999999</v>
      </c>
      <c r="Y80" s="79">
        <f t="shared" ref="Y80:Y81" si="125">(W80*AF80)/1000</f>
        <v>0.14684999999999998</v>
      </c>
      <c r="Z80" s="73"/>
      <c r="AA80" s="73" t="s">
        <v>171</v>
      </c>
      <c r="AB80" s="73"/>
      <c r="AC80" s="73"/>
      <c r="AD80" s="73">
        <v>33</v>
      </c>
      <c r="AE80" s="73">
        <v>6</v>
      </c>
      <c r="AF80" s="73">
        <v>2.2250000000000001</v>
      </c>
      <c r="AG80" s="819"/>
    </row>
    <row r="81" spans="1:33" s="71" customFormat="1" ht="15.75" customHeight="1">
      <c r="A81" s="818">
        <f t="shared" si="66"/>
        <v>2</v>
      </c>
      <c r="B81" s="74" t="s">
        <v>169</v>
      </c>
      <c r="C81" s="75" t="s">
        <v>170</v>
      </c>
      <c r="D81" s="73" t="s">
        <v>24</v>
      </c>
      <c r="E81" s="73">
        <v>6</v>
      </c>
      <c r="F81" s="73">
        <v>65</v>
      </c>
      <c r="G81" s="73">
        <v>11</v>
      </c>
      <c r="H81" s="68"/>
      <c r="I81" s="68"/>
      <c r="J81" s="68"/>
      <c r="K81" s="68">
        <f t="shared" si="69"/>
        <v>0</v>
      </c>
      <c r="L81" s="68"/>
      <c r="M81" s="68"/>
      <c r="N81" s="68">
        <v>131</v>
      </c>
      <c r="O81" s="68">
        <f t="shared" si="0"/>
        <v>131</v>
      </c>
      <c r="P81" s="68"/>
      <c r="Q81" s="68"/>
      <c r="R81" s="68"/>
      <c r="S81" s="68">
        <f t="shared" si="1"/>
        <v>0</v>
      </c>
      <c r="T81" s="78">
        <f>H81+L81+P81</f>
        <v>0</v>
      </c>
      <c r="U81" s="68">
        <f>I81+M81+Q81</f>
        <v>0</v>
      </c>
      <c r="V81" s="68">
        <f>J81+N81+R81</f>
        <v>131</v>
      </c>
      <c r="W81" s="78">
        <f t="shared" si="122"/>
        <v>131</v>
      </c>
      <c r="X81" s="79">
        <f t="shared" si="124"/>
        <v>0.72050000000000003</v>
      </c>
      <c r="Y81" s="79">
        <f t="shared" si="125"/>
        <v>0.29147500000000004</v>
      </c>
      <c r="Z81" s="73"/>
      <c r="AA81" s="73" t="s">
        <v>171</v>
      </c>
      <c r="AB81" s="73"/>
      <c r="AC81" s="73"/>
      <c r="AD81" s="73">
        <v>33</v>
      </c>
      <c r="AE81" s="73">
        <v>6</v>
      </c>
      <c r="AF81" s="73">
        <v>2.2250000000000001</v>
      </c>
      <c r="AG81" s="819"/>
    </row>
    <row r="82" spans="1:33" s="85" customFormat="1" ht="15.75" customHeight="1">
      <c r="A82" s="821"/>
      <c r="B82" s="80"/>
      <c r="C82" s="81" t="s">
        <v>62</v>
      </c>
      <c r="D82" s="82" t="s">
        <v>24</v>
      </c>
      <c r="E82" s="82"/>
      <c r="F82" s="82"/>
      <c r="G82" s="82"/>
      <c r="H82" s="77">
        <f>SUM(H81)</f>
        <v>0</v>
      </c>
      <c r="I82" s="77">
        <f>SUM(I81)</f>
        <v>0</v>
      </c>
      <c r="J82" s="77">
        <f>SUM(J81)</f>
        <v>0</v>
      </c>
      <c r="K82" s="77">
        <f t="shared" si="69"/>
        <v>0</v>
      </c>
      <c r="L82" s="77">
        <f>SUM(L81)</f>
        <v>0</v>
      </c>
      <c r="M82" s="77">
        <f>SUM(M81)</f>
        <v>0</v>
      </c>
      <c r="N82" s="77">
        <f>SUM(N80:N81)</f>
        <v>197</v>
      </c>
      <c r="O82" s="77">
        <f t="shared" si="0"/>
        <v>197</v>
      </c>
      <c r="P82" s="83">
        <f>SUM(P80:P81)</f>
        <v>0</v>
      </c>
      <c r="Q82" s="83">
        <f t="shared" ref="Q82:R82" si="126">SUM(Q80:Q81)</f>
        <v>0</v>
      </c>
      <c r="R82" s="83">
        <f t="shared" si="126"/>
        <v>0</v>
      </c>
      <c r="S82" s="77">
        <f t="shared" si="1"/>
        <v>0</v>
      </c>
      <c r="T82" s="83">
        <f>T79+T80+T81</f>
        <v>0</v>
      </c>
      <c r="U82" s="77">
        <f t="shared" ref="U82" si="127">U79+U80+U81</f>
        <v>0</v>
      </c>
      <c r="V82" s="77">
        <f>V80+V81</f>
        <v>197</v>
      </c>
      <c r="W82" s="83">
        <f>W80+W81</f>
        <v>197</v>
      </c>
      <c r="X82" s="84">
        <f>SUM(X80:X81)</f>
        <v>1.0834999999999999</v>
      </c>
      <c r="Y82" s="84">
        <f>SUM(Y80:Y81)</f>
        <v>0.43832500000000002</v>
      </c>
      <c r="Z82" s="82"/>
      <c r="AA82" s="82"/>
      <c r="AB82" s="82"/>
      <c r="AC82" s="82"/>
      <c r="AD82" s="82"/>
      <c r="AE82" s="82"/>
      <c r="AF82" s="82"/>
      <c r="AG82" s="820"/>
    </row>
    <row r="83" spans="1:33" s="71" customFormat="1" ht="15.75" customHeight="1">
      <c r="A83" s="818">
        <f t="shared" si="66"/>
        <v>1</v>
      </c>
      <c r="B83" s="74" t="s">
        <v>172</v>
      </c>
      <c r="C83" s="75" t="s">
        <v>173</v>
      </c>
      <c r="D83" s="73" t="s">
        <v>24</v>
      </c>
      <c r="E83" s="73">
        <v>75</v>
      </c>
      <c r="F83" s="73">
        <v>86</v>
      </c>
      <c r="G83" s="73">
        <v>11</v>
      </c>
      <c r="H83" s="68"/>
      <c r="I83" s="68"/>
      <c r="J83" s="68"/>
      <c r="K83" s="68">
        <f t="shared" si="69"/>
        <v>0</v>
      </c>
      <c r="L83" s="68"/>
      <c r="M83" s="68"/>
      <c r="N83" s="68">
        <v>48</v>
      </c>
      <c r="O83" s="68">
        <f t="shared" si="0"/>
        <v>48</v>
      </c>
      <c r="P83" s="68"/>
      <c r="Q83" s="68"/>
      <c r="R83" s="68"/>
      <c r="S83" s="68">
        <f t="shared" si="1"/>
        <v>0</v>
      </c>
      <c r="T83" s="78">
        <f t="shared" ref="T83:V87" si="128">H83+L83+P83</f>
        <v>0</v>
      </c>
      <c r="U83" s="68">
        <f t="shared" si="128"/>
        <v>0</v>
      </c>
      <c r="V83" s="68">
        <f t="shared" si="128"/>
        <v>48</v>
      </c>
      <c r="W83" s="78">
        <f>T83+U83+V83</f>
        <v>48</v>
      </c>
      <c r="X83" s="79">
        <f t="shared" ref="X83" si="129">((W83/AE83)*AD83)/1000</f>
        <v>0.24</v>
      </c>
      <c r="Y83" s="79">
        <f>(W83*AF83)/1000</f>
        <v>9.4800000000000009E-2</v>
      </c>
      <c r="Z83" s="73"/>
      <c r="AA83" s="73" t="s">
        <v>171</v>
      </c>
      <c r="AB83" s="73"/>
      <c r="AC83" s="73"/>
      <c r="AD83" s="73">
        <v>30</v>
      </c>
      <c r="AE83" s="73">
        <v>6</v>
      </c>
      <c r="AF83" s="73">
        <v>1.9750000000000001</v>
      </c>
      <c r="AG83" s="819"/>
    </row>
    <row r="84" spans="1:33" s="85" customFormat="1" ht="15.75" customHeight="1">
      <c r="A84" s="821"/>
      <c r="B84" s="80"/>
      <c r="C84" s="81" t="s">
        <v>62</v>
      </c>
      <c r="D84" s="82" t="s">
        <v>24</v>
      </c>
      <c r="E84" s="82"/>
      <c r="F84" s="82"/>
      <c r="G84" s="82"/>
      <c r="H84" s="77">
        <f>SUM(H83)</f>
        <v>0</v>
      </c>
      <c r="I84" s="77">
        <f>SUM(I83)</f>
        <v>0</v>
      </c>
      <c r="J84" s="77">
        <f>SUM(J83)</f>
        <v>0</v>
      </c>
      <c r="K84" s="77">
        <f t="shared" si="69"/>
        <v>0</v>
      </c>
      <c r="L84" s="77">
        <f>SUM(L83)</f>
        <v>0</v>
      </c>
      <c r="M84" s="77">
        <f>SUM(M83)</f>
        <v>0</v>
      </c>
      <c r="N84" s="77">
        <f>SUM(N83)</f>
        <v>48</v>
      </c>
      <c r="O84" s="77">
        <f t="shared" si="0"/>
        <v>48</v>
      </c>
      <c r="P84" s="83">
        <f>SUM(P82:P83)</f>
        <v>0</v>
      </c>
      <c r="Q84" s="83">
        <f t="shared" ref="Q84:R84" si="130">SUM(Q82:Q83)</f>
        <v>0</v>
      </c>
      <c r="R84" s="83">
        <f t="shared" si="130"/>
        <v>0</v>
      </c>
      <c r="S84" s="77">
        <f t="shared" si="1"/>
        <v>0</v>
      </c>
      <c r="T84" s="83">
        <f t="shared" si="128"/>
        <v>0</v>
      </c>
      <c r="U84" s="77">
        <f t="shared" si="128"/>
        <v>0</v>
      </c>
      <c r="V84" s="77">
        <f t="shared" si="128"/>
        <v>48</v>
      </c>
      <c r="W84" s="83">
        <f t="shared" ref="W84" si="131">T84+U84+V84</f>
        <v>48</v>
      </c>
      <c r="X84" s="84">
        <f>SUM(X83)</f>
        <v>0.24</v>
      </c>
      <c r="Y84" s="84">
        <f t="shared" ref="Y84" si="132">SUM(Y83)</f>
        <v>9.4800000000000009E-2</v>
      </c>
      <c r="Z84" s="82"/>
      <c r="AA84" s="82"/>
      <c r="AB84" s="82"/>
      <c r="AC84" s="82"/>
      <c r="AD84" s="82"/>
      <c r="AE84" s="82"/>
      <c r="AF84" s="82"/>
      <c r="AG84" s="820"/>
    </row>
    <row r="85" spans="1:33" s="71" customFormat="1" ht="15.75" customHeight="1">
      <c r="A85" s="818">
        <v>1</v>
      </c>
      <c r="B85" s="74" t="s">
        <v>70</v>
      </c>
      <c r="C85" s="75" t="s">
        <v>71</v>
      </c>
      <c r="D85" s="73" t="s">
        <v>24</v>
      </c>
      <c r="E85" s="73">
        <v>1</v>
      </c>
      <c r="F85" s="73">
        <v>69</v>
      </c>
      <c r="G85" s="73">
        <v>11</v>
      </c>
      <c r="H85" s="68"/>
      <c r="I85" s="68"/>
      <c r="J85" s="68"/>
      <c r="K85" s="68">
        <f t="shared" si="69"/>
        <v>0</v>
      </c>
      <c r="L85" s="68"/>
      <c r="M85" s="68"/>
      <c r="N85" s="18">
        <v>1</v>
      </c>
      <c r="O85" s="68">
        <f t="shared" si="0"/>
        <v>1</v>
      </c>
      <c r="P85" s="68"/>
      <c r="Q85" s="68"/>
      <c r="R85" s="68"/>
      <c r="S85" s="68">
        <f t="shared" si="1"/>
        <v>0</v>
      </c>
      <c r="T85" s="78">
        <f t="shared" si="128"/>
        <v>0</v>
      </c>
      <c r="U85" s="68">
        <f t="shared" si="128"/>
        <v>0</v>
      </c>
      <c r="V85" s="68">
        <f t="shared" si="128"/>
        <v>1</v>
      </c>
      <c r="W85" s="78">
        <f>T85+U85+V85</f>
        <v>1</v>
      </c>
      <c r="X85" s="79">
        <f t="shared" ref="X85" si="133">((W85/AE85)*AD85)/1000</f>
        <v>9.8333333333333328E-3</v>
      </c>
      <c r="Y85" s="79">
        <f>(W85*AF85)/1000</f>
        <v>4.385E-3</v>
      </c>
      <c r="Z85" s="73"/>
      <c r="AA85" s="93" t="s">
        <v>72</v>
      </c>
      <c r="AB85" s="93"/>
      <c r="AC85" s="93"/>
      <c r="AD85" s="93">
        <v>59</v>
      </c>
      <c r="AE85" s="93">
        <v>6</v>
      </c>
      <c r="AF85" s="98">
        <v>4.3849999999999998</v>
      </c>
      <c r="AG85" s="819"/>
    </row>
    <row r="86" spans="1:33" s="85" customFormat="1" ht="15.75" customHeight="1">
      <c r="A86" s="821"/>
      <c r="B86" s="80"/>
      <c r="C86" s="81" t="s">
        <v>62</v>
      </c>
      <c r="D86" s="82" t="s">
        <v>24</v>
      </c>
      <c r="E86" s="82"/>
      <c r="F86" s="82"/>
      <c r="G86" s="82"/>
      <c r="H86" s="77">
        <f>SUM(H85)</f>
        <v>0</v>
      </c>
      <c r="I86" s="77">
        <f>SUM(I85)</f>
        <v>0</v>
      </c>
      <c r="J86" s="77">
        <f>SUM(J85)</f>
        <v>0</v>
      </c>
      <c r="K86" s="77">
        <f t="shared" si="69"/>
        <v>0</v>
      </c>
      <c r="L86" s="77">
        <f>SUM(L85)</f>
        <v>0</v>
      </c>
      <c r="M86" s="77">
        <f>SUM(M85)</f>
        <v>0</v>
      </c>
      <c r="N86" s="77">
        <f>SUM(N85:N85)</f>
        <v>1</v>
      </c>
      <c r="O86" s="77">
        <f t="shared" ref="O86:O91" si="134">L86+M86+N86</f>
        <v>1</v>
      </c>
      <c r="P86" s="83">
        <f>SUM(P85:P85)</f>
        <v>0</v>
      </c>
      <c r="Q86" s="83">
        <f>SUM(Q85:Q85)</f>
        <v>0</v>
      </c>
      <c r="R86" s="83">
        <f>SUM(R85:R85)</f>
        <v>0</v>
      </c>
      <c r="S86" s="77">
        <f t="shared" si="1"/>
        <v>0</v>
      </c>
      <c r="T86" s="83">
        <f t="shared" si="128"/>
        <v>0</v>
      </c>
      <c r="U86" s="77">
        <f t="shared" si="128"/>
        <v>0</v>
      </c>
      <c r="V86" s="77">
        <f t="shared" si="128"/>
        <v>1</v>
      </c>
      <c r="W86" s="83">
        <f t="shared" ref="W86:W88" si="135">T86+U86+V86</f>
        <v>1</v>
      </c>
      <c r="X86" s="84">
        <f>SUM(X85)</f>
        <v>9.8333333333333328E-3</v>
      </c>
      <c r="Y86" s="84">
        <f t="shared" ref="Y86" si="136">SUM(Y85)</f>
        <v>4.385E-3</v>
      </c>
      <c r="Z86" s="82"/>
      <c r="AA86" s="82"/>
      <c r="AB86" s="82"/>
      <c r="AC86" s="82"/>
      <c r="AD86" s="82"/>
      <c r="AE86" s="82"/>
      <c r="AF86" s="82"/>
      <c r="AG86" s="820"/>
    </row>
    <row r="87" spans="1:33" s="71" customFormat="1" ht="15.75" customHeight="1">
      <c r="A87" s="818">
        <f>A84+1</f>
        <v>1</v>
      </c>
      <c r="B87" s="74" t="s">
        <v>174</v>
      </c>
      <c r="C87" s="75" t="s">
        <v>175</v>
      </c>
      <c r="D87" s="73" t="s">
        <v>24</v>
      </c>
      <c r="E87" s="73">
        <v>2</v>
      </c>
      <c r="F87" s="73">
        <v>80</v>
      </c>
      <c r="G87" s="73">
        <v>11</v>
      </c>
      <c r="H87" s="68"/>
      <c r="I87" s="68"/>
      <c r="J87" s="68"/>
      <c r="K87" s="68">
        <f t="shared" si="69"/>
        <v>0</v>
      </c>
      <c r="L87" s="68"/>
      <c r="M87" s="68"/>
      <c r="N87" s="68">
        <v>360</v>
      </c>
      <c r="O87" s="68">
        <f t="shared" si="134"/>
        <v>360</v>
      </c>
      <c r="P87" s="68"/>
      <c r="Q87" s="68"/>
      <c r="R87" s="68"/>
      <c r="S87" s="68">
        <f t="shared" si="1"/>
        <v>0</v>
      </c>
      <c r="T87" s="78">
        <f t="shared" si="128"/>
        <v>0</v>
      </c>
      <c r="U87" s="68">
        <f t="shared" si="128"/>
        <v>0</v>
      </c>
      <c r="V87" s="68">
        <f t="shared" si="128"/>
        <v>360</v>
      </c>
      <c r="W87" s="78">
        <f t="shared" si="135"/>
        <v>360</v>
      </c>
      <c r="X87" s="79">
        <f t="shared" ref="X87:X88" si="137">((W87/AE87)*AD87)/1000</f>
        <v>3.6</v>
      </c>
      <c r="Y87" s="79">
        <f t="shared" ref="Y87:Y88" si="138">(W87*AF87)/1000</f>
        <v>1.9691999999999998</v>
      </c>
      <c r="Z87" s="73"/>
      <c r="AA87" s="73" t="s">
        <v>176</v>
      </c>
      <c r="AB87" s="73"/>
      <c r="AC87" s="73"/>
      <c r="AD87" s="73">
        <v>60</v>
      </c>
      <c r="AE87" s="73">
        <v>6</v>
      </c>
      <c r="AF87" s="73">
        <v>5.47</v>
      </c>
      <c r="AG87" s="819"/>
    </row>
    <row r="88" spans="1:33" s="71" customFormat="1" ht="15.75" customHeight="1">
      <c r="A88" s="818">
        <f t="shared" si="66"/>
        <v>2</v>
      </c>
      <c r="B88" s="74" t="s">
        <v>174</v>
      </c>
      <c r="C88" s="75" t="s">
        <v>175</v>
      </c>
      <c r="D88" s="73" t="s">
        <v>24</v>
      </c>
      <c r="E88" s="73">
        <v>10</v>
      </c>
      <c r="F88" s="73">
        <v>81</v>
      </c>
      <c r="G88" s="73">
        <v>11</v>
      </c>
      <c r="H88" s="68"/>
      <c r="I88" s="68"/>
      <c r="J88" s="68"/>
      <c r="K88" s="68">
        <f t="shared" si="69"/>
        <v>0</v>
      </c>
      <c r="L88" s="68"/>
      <c r="M88" s="68"/>
      <c r="N88" s="68">
        <v>251</v>
      </c>
      <c r="O88" s="68">
        <f t="shared" si="134"/>
        <v>251</v>
      </c>
      <c r="P88" s="68"/>
      <c r="Q88" s="68"/>
      <c r="R88" s="68"/>
      <c r="S88" s="68">
        <f t="shared" si="1"/>
        <v>0</v>
      </c>
      <c r="T88" s="78">
        <f>H88+L88+P88</f>
        <v>0</v>
      </c>
      <c r="U88" s="68">
        <f>I88+M88+Q88</f>
        <v>0</v>
      </c>
      <c r="V88" s="68">
        <f>J88+N88+R88</f>
        <v>251</v>
      </c>
      <c r="W88" s="78">
        <f t="shared" si="135"/>
        <v>251</v>
      </c>
      <c r="X88" s="79">
        <f t="shared" si="137"/>
        <v>2.5099999999999998</v>
      </c>
      <c r="Y88" s="79">
        <f t="shared" si="138"/>
        <v>1.37297</v>
      </c>
      <c r="Z88" s="73"/>
      <c r="AA88" s="73" t="s">
        <v>176</v>
      </c>
      <c r="AB88" s="73"/>
      <c r="AC88" s="73"/>
      <c r="AD88" s="73">
        <v>60</v>
      </c>
      <c r="AE88" s="73">
        <v>6</v>
      </c>
      <c r="AF88" s="73">
        <v>5.47</v>
      </c>
      <c r="AG88" s="819"/>
    </row>
    <row r="89" spans="1:33" s="85" customFormat="1" ht="15.75" customHeight="1">
      <c r="A89" s="821"/>
      <c r="B89" s="80"/>
      <c r="C89" s="81" t="s">
        <v>62</v>
      </c>
      <c r="D89" s="82" t="s">
        <v>24</v>
      </c>
      <c r="E89" s="82"/>
      <c r="F89" s="82"/>
      <c r="G89" s="82"/>
      <c r="H89" s="77">
        <f>SUM(H88)</f>
        <v>0</v>
      </c>
      <c r="I89" s="77">
        <f>SUM(I88)</f>
        <v>0</v>
      </c>
      <c r="J89" s="77">
        <f>SUM(J88)</f>
        <v>0</v>
      </c>
      <c r="K89" s="77">
        <f t="shared" si="69"/>
        <v>0</v>
      </c>
      <c r="L89" s="77">
        <f>SUM(L88)</f>
        <v>0</v>
      </c>
      <c r="M89" s="77">
        <f>SUM(M88)</f>
        <v>0</v>
      </c>
      <c r="N89" s="77">
        <f>SUM(N87:N88)</f>
        <v>611</v>
      </c>
      <c r="O89" s="77">
        <f t="shared" si="134"/>
        <v>611</v>
      </c>
      <c r="P89" s="83">
        <f>SUM(P87:P88)</f>
        <v>0</v>
      </c>
      <c r="Q89" s="83">
        <f t="shared" ref="Q89:R89" si="139">SUM(Q87:Q88)</f>
        <v>0</v>
      </c>
      <c r="R89" s="83">
        <f t="shared" si="139"/>
        <v>0</v>
      </c>
      <c r="S89" s="77">
        <f t="shared" si="1"/>
        <v>0</v>
      </c>
      <c r="T89" s="83">
        <f>T86+T87+T88</f>
        <v>0</v>
      </c>
      <c r="U89" s="77">
        <f t="shared" ref="U89" si="140">U86+U87+U88</f>
        <v>0</v>
      </c>
      <c r="V89" s="77">
        <f>V87+V88</f>
        <v>611</v>
      </c>
      <c r="W89" s="83">
        <f>W87+W88</f>
        <v>611</v>
      </c>
      <c r="X89" s="84">
        <f>SUM(X87:X88)</f>
        <v>6.1099999999999994</v>
      </c>
      <c r="Y89" s="84">
        <f>SUM(Y87:Y88)</f>
        <v>3.3421699999999999</v>
      </c>
      <c r="Z89" s="82"/>
      <c r="AA89" s="82"/>
      <c r="AB89" s="82"/>
      <c r="AC89" s="82"/>
      <c r="AD89" s="82"/>
      <c r="AE89" s="82"/>
      <c r="AF89" s="82"/>
      <c r="AG89" s="820"/>
    </row>
    <row r="90" spans="1:33" s="71" customFormat="1" ht="15.75" customHeight="1">
      <c r="A90" s="818">
        <f t="shared" si="66"/>
        <v>1</v>
      </c>
      <c r="B90" s="74" t="s">
        <v>177</v>
      </c>
      <c r="C90" s="75" t="s">
        <v>178</v>
      </c>
      <c r="D90" s="73" t="s">
        <v>24</v>
      </c>
      <c r="E90" s="73">
        <v>3</v>
      </c>
      <c r="F90" s="73">
        <v>85</v>
      </c>
      <c r="G90" s="73">
        <v>11</v>
      </c>
      <c r="H90" s="68"/>
      <c r="I90" s="68"/>
      <c r="J90" s="68"/>
      <c r="K90" s="68">
        <f t="shared" si="69"/>
        <v>0</v>
      </c>
      <c r="L90" s="68"/>
      <c r="M90" s="68"/>
      <c r="N90" s="68">
        <v>24</v>
      </c>
      <c r="O90" s="68">
        <f t="shared" si="134"/>
        <v>24</v>
      </c>
      <c r="P90" s="68"/>
      <c r="Q90" s="68"/>
      <c r="R90" s="68"/>
      <c r="S90" s="68">
        <f t="shared" si="1"/>
        <v>0</v>
      </c>
      <c r="T90" s="78">
        <f t="shared" ref="T90:V92" si="141">H90+L90+P90</f>
        <v>0</v>
      </c>
      <c r="U90" s="68">
        <f t="shared" si="141"/>
        <v>0</v>
      </c>
      <c r="V90" s="68">
        <f t="shared" si="141"/>
        <v>24</v>
      </c>
      <c r="W90" s="78">
        <f>T90+U90+V90</f>
        <v>24</v>
      </c>
      <c r="X90" s="79">
        <f t="shared" ref="X90" si="142">((W90/AE90)*AD90)/1000</f>
        <v>0.24</v>
      </c>
      <c r="Y90" s="79">
        <f>(W90*AF90)/1000</f>
        <v>0.13128000000000001</v>
      </c>
      <c r="Z90" s="73"/>
      <c r="AA90" s="73" t="s">
        <v>176</v>
      </c>
      <c r="AB90" s="73"/>
      <c r="AC90" s="73"/>
      <c r="AD90" s="73">
        <v>60</v>
      </c>
      <c r="AE90" s="73">
        <v>6</v>
      </c>
      <c r="AF90" s="73">
        <v>5.47</v>
      </c>
      <c r="AG90" s="819"/>
    </row>
    <row r="91" spans="1:33" s="85" customFormat="1" ht="15.75" customHeight="1">
      <c r="A91" s="821"/>
      <c r="B91" s="80"/>
      <c r="C91" s="81" t="s">
        <v>62</v>
      </c>
      <c r="D91" s="82" t="s">
        <v>24</v>
      </c>
      <c r="E91" s="82"/>
      <c r="F91" s="82"/>
      <c r="G91" s="82"/>
      <c r="H91" s="77">
        <f>SUM(H90)</f>
        <v>0</v>
      </c>
      <c r="I91" s="77">
        <f>SUM(I90)</f>
        <v>0</v>
      </c>
      <c r="J91" s="77">
        <f>SUM(J90)</f>
        <v>0</v>
      </c>
      <c r="K91" s="77">
        <f t="shared" si="69"/>
        <v>0</v>
      </c>
      <c r="L91" s="77">
        <f>SUM(L90)</f>
        <v>0</v>
      </c>
      <c r="M91" s="77">
        <f>SUM(M90)</f>
        <v>0</v>
      </c>
      <c r="N91" s="77">
        <f>SUM(N90)</f>
        <v>24</v>
      </c>
      <c r="O91" s="77">
        <f t="shared" si="134"/>
        <v>24</v>
      </c>
      <c r="P91" s="83">
        <f>SUM(P89:P90)</f>
        <v>0</v>
      </c>
      <c r="Q91" s="83">
        <f t="shared" ref="Q91:R91" si="143">SUM(Q89:Q90)</f>
        <v>0</v>
      </c>
      <c r="R91" s="83">
        <f t="shared" si="143"/>
        <v>0</v>
      </c>
      <c r="S91" s="77">
        <f t="shared" si="1"/>
        <v>0</v>
      </c>
      <c r="T91" s="83">
        <f t="shared" si="141"/>
        <v>0</v>
      </c>
      <c r="U91" s="77">
        <f t="shared" si="141"/>
        <v>0</v>
      </c>
      <c r="V91" s="77">
        <f t="shared" si="141"/>
        <v>24</v>
      </c>
      <c r="W91" s="83">
        <f t="shared" ref="W91:W93" si="144">T91+U91+V91</f>
        <v>24</v>
      </c>
      <c r="X91" s="84">
        <f>SUM(X90)</f>
        <v>0.24</v>
      </c>
      <c r="Y91" s="84">
        <f t="shared" ref="Y91" si="145">SUM(Y90)</f>
        <v>0.13128000000000001</v>
      </c>
      <c r="Z91" s="82"/>
      <c r="AA91" s="82"/>
      <c r="AB91" s="82"/>
      <c r="AC91" s="82"/>
      <c r="AD91" s="82"/>
      <c r="AE91" s="82"/>
      <c r="AF91" s="82"/>
      <c r="AG91" s="820"/>
    </row>
    <row r="92" spans="1:33" s="107" customFormat="1" ht="16.5" customHeight="1">
      <c r="A92" s="818">
        <v>1</v>
      </c>
      <c r="B92" s="101" t="s">
        <v>179</v>
      </c>
      <c r="C92" s="86" t="s">
        <v>180</v>
      </c>
      <c r="D92" s="102" t="s">
        <v>24</v>
      </c>
      <c r="E92" s="103" t="s">
        <v>28</v>
      </c>
      <c r="F92" s="103" t="s">
        <v>28</v>
      </c>
      <c r="G92" s="103" t="s">
        <v>28</v>
      </c>
      <c r="H92" s="86"/>
      <c r="I92" s="86"/>
      <c r="J92" s="86"/>
      <c r="K92" s="68">
        <f>H92+I92+J92</f>
        <v>0</v>
      </c>
      <c r="L92" s="86"/>
      <c r="M92" s="86"/>
      <c r="N92" s="86">
        <v>22</v>
      </c>
      <c r="O92" s="68">
        <f>L92+M92+N92</f>
        <v>22</v>
      </c>
      <c r="P92" s="86"/>
      <c r="Q92" s="86"/>
      <c r="R92" s="86"/>
      <c r="S92" s="68">
        <f t="shared" si="1"/>
        <v>0</v>
      </c>
      <c r="T92" s="78">
        <f t="shared" si="141"/>
        <v>0</v>
      </c>
      <c r="U92" s="68">
        <f t="shared" si="141"/>
        <v>0</v>
      </c>
      <c r="V92" s="68">
        <f t="shared" si="141"/>
        <v>22</v>
      </c>
      <c r="W92" s="78">
        <f t="shared" si="144"/>
        <v>22</v>
      </c>
      <c r="X92" s="104">
        <f t="shared" ref="X92:X93" si="146">((W92/AE92)*AD92)/1000</f>
        <v>1.7600000000000001E-2</v>
      </c>
      <c r="Y92" s="104">
        <f t="shared" ref="Y92:Y93" si="147">(W92*AF92)/1000</f>
        <v>9.2399999999999999E-3</v>
      </c>
      <c r="Z92" s="105"/>
      <c r="AA92" s="105"/>
      <c r="AB92" s="86"/>
      <c r="AC92" s="86"/>
      <c r="AD92" s="105">
        <v>16</v>
      </c>
      <c r="AE92" s="105">
        <v>20</v>
      </c>
      <c r="AF92" s="106">
        <v>0.42</v>
      </c>
      <c r="AG92" s="822"/>
    </row>
    <row r="93" spans="1:33" s="107" customFormat="1" ht="15.75" customHeight="1">
      <c r="A93" s="818">
        <f t="shared" si="66"/>
        <v>2</v>
      </c>
      <c r="B93" s="101" t="s">
        <v>179</v>
      </c>
      <c r="C93" s="86" t="s">
        <v>180</v>
      </c>
      <c r="D93" s="102" t="s">
        <v>24</v>
      </c>
      <c r="E93" s="103" t="s">
        <v>28</v>
      </c>
      <c r="F93" s="103" t="s">
        <v>28</v>
      </c>
      <c r="G93" s="103" t="s">
        <v>28</v>
      </c>
      <c r="H93" s="86"/>
      <c r="I93" s="86"/>
      <c r="J93" s="86"/>
      <c r="K93" s="68">
        <f t="shared" ref="K93:K99" si="148">H93+I93+J93</f>
        <v>0</v>
      </c>
      <c r="L93" s="86"/>
      <c r="M93" s="86"/>
      <c r="N93" s="86">
        <v>126</v>
      </c>
      <c r="O93" s="68">
        <f t="shared" ref="O93:O99" si="149">L93+M93+N93</f>
        <v>126</v>
      </c>
      <c r="P93" s="86"/>
      <c r="Q93" s="86"/>
      <c r="R93" s="86"/>
      <c r="S93" s="68">
        <f t="shared" si="1"/>
        <v>0</v>
      </c>
      <c r="T93" s="78">
        <f>H93+L93+P93</f>
        <v>0</v>
      </c>
      <c r="U93" s="68">
        <f>I93+M93+Q93</f>
        <v>0</v>
      </c>
      <c r="V93" s="68">
        <f>J93+N93+R93</f>
        <v>126</v>
      </c>
      <c r="W93" s="78">
        <f t="shared" si="144"/>
        <v>126</v>
      </c>
      <c r="X93" s="104">
        <f t="shared" si="146"/>
        <v>0.1008</v>
      </c>
      <c r="Y93" s="104">
        <f t="shared" si="147"/>
        <v>5.2919999999999995E-2</v>
      </c>
      <c r="Z93" s="105"/>
      <c r="AA93" s="105"/>
      <c r="AB93" s="86"/>
      <c r="AC93" s="86"/>
      <c r="AD93" s="105">
        <v>16</v>
      </c>
      <c r="AE93" s="105">
        <v>20</v>
      </c>
      <c r="AF93" s="106">
        <v>0.42</v>
      </c>
      <c r="AG93" s="822"/>
    </row>
    <row r="94" spans="1:33" s="85" customFormat="1" ht="15.75" customHeight="1">
      <c r="A94" s="821"/>
      <c r="B94" s="108"/>
      <c r="C94" s="81" t="s">
        <v>62</v>
      </c>
      <c r="D94" s="82" t="s">
        <v>24</v>
      </c>
      <c r="E94" s="109"/>
      <c r="F94" s="109"/>
      <c r="G94" s="109"/>
      <c r="H94" s="77">
        <f>SUM(H93)</f>
        <v>0</v>
      </c>
      <c r="I94" s="77">
        <f>SUM(I93)</f>
        <v>0</v>
      </c>
      <c r="J94" s="77">
        <f>SUM(J93)</f>
        <v>0</v>
      </c>
      <c r="K94" s="77">
        <f t="shared" si="148"/>
        <v>0</v>
      </c>
      <c r="L94" s="77">
        <f>SUM(L93)</f>
        <v>0</v>
      </c>
      <c r="M94" s="77">
        <f>SUM(M93)</f>
        <v>0</v>
      </c>
      <c r="N94" s="77">
        <f>SUM(N92:N93)</f>
        <v>148</v>
      </c>
      <c r="O94" s="77">
        <f t="shared" si="149"/>
        <v>148</v>
      </c>
      <c r="P94" s="83">
        <f>SUM(P92:P93)</f>
        <v>0</v>
      </c>
      <c r="Q94" s="83">
        <f t="shared" ref="Q94:R94" si="150">SUM(Q92:Q93)</f>
        <v>0</v>
      </c>
      <c r="R94" s="83">
        <f t="shared" si="150"/>
        <v>0</v>
      </c>
      <c r="S94" s="77">
        <f t="shared" ref="S94:S99" si="151">P94+Q94+R94</f>
        <v>0</v>
      </c>
      <c r="T94" s="83">
        <f>T91+T92+T93</f>
        <v>0</v>
      </c>
      <c r="U94" s="77">
        <f t="shared" ref="U94" si="152">U91+U92+U93</f>
        <v>0</v>
      </c>
      <c r="V94" s="77">
        <f>V92+V93</f>
        <v>148</v>
      </c>
      <c r="W94" s="83">
        <f>W92+W93</f>
        <v>148</v>
      </c>
      <c r="X94" s="110">
        <f>SUM(X92:X93)</f>
        <v>0.11840000000000001</v>
      </c>
      <c r="Y94" s="110">
        <f>SUM(Y92:Y93)</f>
        <v>6.2159999999999993E-2</v>
      </c>
      <c r="Z94" s="109"/>
      <c r="AA94" s="109"/>
      <c r="AB94" s="111"/>
      <c r="AC94" s="111"/>
      <c r="AD94" s="109"/>
      <c r="AE94" s="109"/>
      <c r="AF94" s="112"/>
      <c r="AG94" s="820"/>
    </row>
    <row r="95" spans="1:33" s="107" customFormat="1" ht="15.75" customHeight="1">
      <c r="A95" s="818">
        <v>1</v>
      </c>
      <c r="B95" s="101" t="s">
        <v>181</v>
      </c>
      <c r="C95" s="86" t="s">
        <v>182</v>
      </c>
      <c r="D95" s="102" t="s">
        <v>24</v>
      </c>
      <c r="E95" s="103" t="s">
        <v>28</v>
      </c>
      <c r="F95" s="103" t="s">
        <v>28</v>
      </c>
      <c r="G95" s="103" t="s">
        <v>28</v>
      </c>
      <c r="H95" s="86"/>
      <c r="I95" s="86"/>
      <c r="J95" s="86"/>
      <c r="K95" s="68">
        <f t="shared" si="148"/>
        <v>0</v>
      </c>
      <c r="L95" s="86"/>
      <c r="M95" s="86"/>
      <c r="N95" s="86">
        <v>38</v>
      </c>
      <c r="O95" s="68">
        <f t="shared" si="149"/>
        <v>38</v>
      </c>
      <c r="P95" s="86"/>
      <c r="Q95" s="86"/>
      <c r="R95" s="86"/>
      <c r="S95" s="68">
        <f t="shared" si="151"/>
        <v>0</v>
      </c>
      <c r="T95" s="78">
        <f t="shared" ref="T95:V101" si="153">H95+L95+P95</f>
        <v>0</v>
      </c>
      <c r="U95" s="68">
        <f t="shared" si="153"/>
        <v>0</v>
      </c>
      <c r="V95" s="68">
        <f t="shared" si="153"/>
        <v>38</v>
      </c>
      <c r="W95" s="78">
        <f>T95+U95+V95</f>
        <v>38</v>
      </c>
      <c r="X95" s="104">
        <f t="shared" ref="X95" si="154">((W95/AE95)*AD95)/1000</f>
        <v>2.6599999999999999E-2</v>
      </c>
      <c r="Y95" s="104">
        <f>(W95*AF95)/1000</f>
        <v>1.14E-2</v>
      </c>
      <c r="Z95" s="105"/>
      <c r="AA95" s="105"/>
      <c r="AB95" s="86"/>
      <c r="AC95" s="86"/>
      <c r="AD95" s="105">
        <v>14</v>
      </c>
      <c r="AE95" s="105">
        <v>20</v>
      </c>
      <c r="AF95" s="106">
        <v>0.3</v>
      </c>
      <c r="AG95" s="822"/>
    </row>
    <row r="96" spans="1:33" s="85" customFormat="1" ht="15.75" customHeight="1">
      <c r="A96" s="821"/>
      <c r="B96" s="108"/>
      <c r="C96" s="81" t="s">
        <v>62</v>
      </c>
      <c r="D96" s="82" t="s">
        <v>24</v>
      </c>
      <c r="E96" s="109"/>
      <c r="F96" s="109"/>
      <c r="G96" s="109"/>
      <c r="H96" s="77">
        <f>SUM(H95)</f>
        <v>0</v>
      </c>
      <c r="I96" s="77">
        <f>SUM(I95)</f>
        <v>0</v>
      </c>
      <c r="J96" s="77">
        <f>SUM(J95)</f>
        <v>0</v>
      </c>
      <c r="K96" s="77">
        <f t="shared" si="148"/>
        <v>0</v>
      </c>
      <c r="L96" s="77">
        <f>SUM(L95)</f>
        <v>0</v>
      </c>
      <c r="M96" s="77">
        <f>SUM(M95)</f>
        <v>0</v>
      </c>
      <c r="N96" s="77">
        <f>SUM(N95:N95)</f>
        <v>38</v>
      </c>
      <c r="O96" s="77">
        <f t="shared" si="149"/>
        <v>38</v>
      </c>
      <c r="P96" s="83">
        <f>SUM(P95:P95)</f>
        <v>0</v>
      </c>
      <c r="Q96" s="83">
        <f>SUM(Q95:Q95)</f>
        <v>0</v>
      </c>
      <c r="R96" s="83">
        <f>SUM(R95:R95)</f>
        <v>0</v>
      </c>
      <c r="S96" s="77">
        <f t="shared" si="151"/>
        <v>0</v>
      </c>
      <c r="T96" s="83">
        <f t="shared" si="153"/>
        <v>0</v>
      </c>
      <c r="U96" s="77">
        <f t="shared" si="153"/>
        <v>0</v>
      </c>
      <c r="V96" s="77">
        <f t="shared" si="153"/>
        <v>38</v>
      </c>
      <c r="W96" s="83">
        <f t="shared" ref="W96" si="155">T96+U96+V96</f>
        <v>38</v>
      </c>
      <c r="X96" s="110">
        <f>SUM(X95)</f>
        <v>2.6599999999999999E-2</v>
      </c>
      <c r="Y96" s="110">
        <f t="shared" ref="Y96" si="156">SUM(Y95)</f>
        <v>1.14E-2</v>
      </c>
      <c r="Z96" s="109"/>
      <c r="AA96" s="109"/>
      <c r="AB96" s="111"/>
      <c r="AC96" s="111"/>
      <c r="AD96" s="109"/>
      <c r="AE96" s="109"/>
      <c r="AF96" s="112"/>
      <c r="AG96" s="820"/>
    </row>
    <row r="97" spans="1:33" s="107" customFormat="1" ht="15.75" customHeight="1">
      <c r="A97" s="818">
        <v>1</v>
      </c>
      <c r="B97" s="101" t="s">
        <v>183</v>
      </c>
      <c r="C97" s="86" t="s">
        <v>184</v>
      </c>
      <c r="D97" s="102" t="s">
        <v>24</v>
      </c>
      <c r="E97" s="103" t="s">
        <v>28</v>
      </c>
      <c r="F97" s="103" t="s">
        <v>28</v>
      </c>
      <c r="G97" s="103" t="s">
        <v>28</v>
      </c>
      <c r="H97" s="86"/>
      <c r="I97" s="86"/>
      <c r="J97" s="86"/>
      <c r="K97" s="68">
        <f t="shared" si="148"/>
        <v>0</v>
      </c>
      <c r="L97" s="86"/>
      <c r="M97" s="86"/>
      <c r="N97" s="86">
        <v>149</v>
      </c>
      <c r="O97" s="68">
        <f t="shared" si="149"/>
        <v>149</v>
      </c>
      <c r="P97" s="86"/>
      <c r="Q97" s="86"/>
      <c r="R97" s="86"/>
      <c r="S97" s="68">
        <f t="shared" si="151"/>
        <v>0</v>
      </c>
      <c r="T97" s="78">
        <f t="shared" si="153"/>
        <v>0</v>
      </c>
      <c r="U97" s="68">
        <f t="shared" si="153"/>
        <v>0</v>
      </c>
      <c r="V97" s="68">
        <f t="shared" si="153"/>
        <v>149</v>
      </c>
      <c r="W97" s="78">
        <f>T97+U97+V97</f>
        <v>149</v>
      </c>
      <c r="X97" s="104">
        <f t="shared" ref="X97" si="157">((W97/AE97)*AD97)/1000</f>
        <v>0.1043</v>
      </c>
      <c r="Y97" s="104">
        <f>(W97*AF97)/1000</f>
        <v>6.7049999999999998E-2</v>
      </c>
      <c r="Z97" s="105"/>
      <c r="AA97" s="105"/>
      <c r="AB97" s="86"/>
      <c r="AC97" s="86"/>
      <c r="AD97" s="105">
        <v>14</v>
      </c>
      <c r="AE97" s="105">
        <v>20</v>
      </c>
      <c r="AF97" s="106">
        <v>0.45</v>
      </c>
      <c r="AG97" s="822"/>
    </row>
    <row r="98" spans="1:33" s="85" customFormat="1" ht="15.75" customHeight="1">
      <c r="A98" s="821"/>
      <c r="B98" s="108"/>
      <c r="C98" s="81" t="s">
        <v>62</v>
      </c>
      <c r="D98" s="82" t="s">
        <v>24</v>
      </c>
      <c r="E98" s="109"/>
      <c r="F98" s="109"/>
      <c r="G98" s="109"/>
      <c r="H98" s="77">
        <f>SUM(H97)</f>
        <v>0</v>
      </c>
      <c r="I98" s="77">
        <f>SUM(I97)</f>
        <v>0</v>
      </c>
      <c r="J98" s="77">
        <f>SUM(J97)</f>
        <v>0</v>
      </c>
      <c r="K98" s="77">
        <f t="shared" si="148"/>
        <v>0</v>
      </c>
      <c r="L98" s="77">
        <f>SUM(L97)</f>
        <v>0</v>
      </c>
      <c r="M98" s="77">
        <f>SUM(M97)</f>
        <v>0</v>
      </c>
      <c r="N98" s="77">
        <f>SUM(N97:N97)</f>
        <v>149</v>
      </c>
      <c r="O98" s="77">
        <f t="shared" si="149"/>
        <v>149</v>
      </c>
      <c r="P98" s="83">
        <f>SUM(P97:P97)</f>
        <v>0</v>
      </c>
      <c r="Q98" s="83">
        <f>SUM(Q97:Q97)</f>
        <v>0</v>
      </c>
      <c r="R98" s="83">
        <f>SUM(R97:R97)</f>
        <v>0</v>
      </c>
      <c r="S98" s="77">
        <f t="shared" si="151"/>
        <v>0</v>
      </c>
      <c r="T98" s="83">
        <f t="shared" si="153"/>
        <v>0</v>
      </c>
      <c r="U98" s="77">
        <f t="shared" si="153"/>
        <v>0</v>
      </c>
      <c r="V98" s="77">
        <f t="shared" si="153"/>
        <v>149</v>
      </c>
      <c r="W98" s="83">
        <f t="shared" ref="W98" si="158">T98+U98+V98</f>
        <v>149</v>
      </c>
      <c r="X98" s="110">
        <f>SUM(X97)</f>
        <v>0.1043</v>
      </c>
      <c r="Y98" s="110">
        <f t="shared" ref="Y98" si="159">SUM(Y97)</f>
        <v>6.7049999999999998E-2</v>
      </c>
      <c r="Z98" s="109"/>
      <c r="AA98" s="109"/>
      <c r="AB98" s="111"/>
      <c r="AC98" s="111"/>
      <c r="AD98" s="109"/>
      <c r="AE98" s="109"/>
      <c r="AF98" s="112"/>
      <c r="AG98" s="820"/>
    </row>
    <row r="99" spans="1:33" s="107" customFormat="1" ht="15.75" customHeight="1">
      <c r="A99" s="818">
        <v>1</v>
      </c>
      <c r="B99" s="101" t="s">
        <v>185</v>
      </c>
      <c r="C99" s="86" t="s">
        <v>186</v>
      </c>
      <c r="D99" s="102" t="s">
        <v>24</v>
      </c>
      <c r="E99" s="103" t="s">
        <v>28</v>
      </c>
      <c r="F99" s="103" t="s">
        <v>28</v>
      </c>
      <c r="G99" s="103" t="s">
        <v>28</v>
      </c>
      <c r="H99" s="86"/>
      <c r="I99" s="86"/>
      <c r="J99" s="86"/>
      <c r="K99" s="68">
        <f t="shared" si="148"/>
        <v>0</v>
      </c>
      <c r="L99" s="86"/>
      <c r="M99" s="86"/>
      <c r="N99" s="86">
        <v>140</v>
      </c>
      <c r="O99" s="68">
        <f t="shared" si="149"/>
        <v>140</v>
      </c>
      <c r="P99" s="86"/>
      <c r="Q99" s="86"/>
      <c r="R99" s="86"/>
      <c r="S99" s="68">
        <f t="shared" si="151"/>
        <v>0</v>
      </c>
      <c r="T99" s="78">
        <f t="shared" si="153"/>
        <v>0</v>
      </c>
      <c r="U99" s="68">
        <f t="shared" si="153"/>
        <v>0</v>
      </c>
      <c r="V99" s="68">
        <f t="shared" si="153"/>
        <v>140</v>
      </c>
      <c r="W99" s="78">
        <f>T99+U99+V99</f>
        <v>140</v>
      </c>
      <c r="X99" s="104">
        <f t="shared" ref="X99" si="160">((W99/AE99)*AD99)/1000</f>
        <v>9.8000000000000004E-2</v>
      </c>
      <c r="Y99" s="104">
        <f>(W99*AF99)/1000</f>
        <v>6.3E-2</v>
      </c>
      <c r="Z99" s="105"/>
      <c r="AA99" s="105"/>
      <c r="AB99" s="86"/>
      <c r="AC99" s="86"/>
      <c r="AD99" s="105">
        <v>14</v>
      </c>
      <c r="AE99" s="105">
        <v>20</v>
      </c>
      <c r="AF99" s="106">
        <v>0.45</v>
      </c>
      <c r="AG99" s="822"/>
    </row>
    <row r="100" spans="1:33" s="85" customFormat="1" ht="15.75" customHeight="1">
      <c r="A100" s="821"/>
      <c r="B100" s="108"/>
      <c r="C100" s="81" t="s">
        <v>62</v>
      </c>
      <c r="D100" s="82" t="s">
        <v>24</v>
      </c>
      <c r="E100" s="109"/>
      <c r="F100" s="109"/>
      <c r="G100" s="109"/>
      <c r="H100" s="77">
        <f>SUM(H97)</f>
        <v>0</v>
      </c>
      <c r="I100" s="77">
        <f>SUM(I97)</f>
        <v>0</v>
      </c>
      <c r="J100" s="77">
        <f>SUM(J97)</f>
        <v>0</v>
      </c>
      <c r="K100" s="77">
        <f>H100+I100+J100</f>
        <v>0</v>
      </c>
      <c r="L100" s="77">
        <f>SUM(L97)</f>
        <v>0</v>
      </c>
      <c r="M100" s="77">
        <f>SUM(M97)</f>
        <v>0</v>
      </c>
      <c r="N100" s="77">
        <f>SUM(N99)</f>
        <v>140</v>
      </c>
      <c r="O100" s="77">
        <f>L100+M100+N100</f>
        <v>140</v>
      </c>
      <c r="P100" s="83">
        <f>SUM(P97:P97)</f>
        <v>0</v>
      </c>
      <c r="Q100" s="83">
        <f>SUM(Q97:Q97)</f>
        <v>0</v>
      </c>
      <c r="R100" s="83">
        <f>SUM(R97:R97)</f>
        <v>0</v>
      </c>
      <c r="S100" s="77">
        <f>P100+Q100+R100</f>
        <v>0</v>
      </c>
      <c r="T100" s="83">
        <f t="shared" si="153"/>
        <v>0</v>
      </c>
      <c r="U100" s="77">
        <f t="shared" si="153"/>
        <v>0</v>
      </c>
      <c r="V100" s="83">
        <f t="shared" si="153"/>
        <v>140</v>
      </c>
      <c r="W100" s="83">
        <f t="shared" ref="W100:W101" si="161">T100+U100+V100</f>
        <v>140</v>
      </c>
      <c r="X100" s="110">
        <f>SUM(X99)</f>
        <v>9.8000000000000004E-2</v>
      </c>
      <c r="Y100" s="110">
        <f t="shared" ref="Y100:Y102" si="162">SUM(Y99)</f>
        <v>6.3E-2</v>
      </c>
      <c r="Z100" s="109"/>
      <c r="AA100" s="109"/>
      <c r="AB100" s="111"/>
      <c r="AC100" s="111"/>
      <c r="AD100" s="109"/>
      <c r="AE100" s="109"/>
      <c r="AF100" s="112"/>
      <c r="AG100" s="820"/>
    </row>
    <row r="101" spans="1:33" s="71" customFormat="1" ht="15.75" customHeight="1">
      <c r="A101" s="818">
        <v>1</v>
      </c>
      <c r="B101" s="96" t="s">
        <v>187</v>
      </c>
      <c r="C101" s="75" t="s">
        <v>188</v>
      </c>
      <c r="D101" s="73" t="s">
        <v>24</v>
      </c>
      <c r="E101" s="93" t="s">
        <v>189</v>
      </c>
      <c r="F101" s="93">
        <v>89</v>
      </c>
      <c r="G101" s="93"/>
      <c r="H101" s="68"/>
      <c r="I101" s="68"/>
      <c r="J101" s="68"/>
      <c r="K101" s="68"/>
      <c r="L101" s="68"/>
      <c r="M101" s="68"/>
      <c r="N101" s="68">
        <v>1</v>
      </c>
      <c r="O101" s="68">
        <v>1</v>
      </c>
      <c r="P101" s="78"/>
      <c r="Q101" s="78"/>
      <c r="R101" s="78"/>
      <c r="S101" s="68"/>
      <c r="T101" s="78"/>
      <c r="U101" s="68"/>
      <c r="V101" s="78">
        <f t="shared" si="153"/>
        <v>1</v>
      </c>
      <c r="W101" s="113">
        <f t="shared" si="161"/>
        <v>1</v>
      </c>
      <c r="X101" s="114">
        <f t="shared" ref="X101" si="163">((W101/AE101)*AD101)/1000</f>
        <v>5.1999999999999998E-2</v>
      </c>
      <c r="Y101" s="114">
        <f t="shared" ref="Y101" si="164">(W101*AF101)/1000</f>
        <v>1.3949999999999999E-2</v>
      </c>
      <c r="Z101" s="115"/>
      <c r="AA101" s="115"/>
      <c r="AB101" s="115"/>
      <c r="AC101" s="115"/>
      <c r="AD101" s="73">
        <v>52</v>
      </c>
      <c r="AE101" s="73">
        <v>1</v>
      </c>
      <c r="AF101" s="73">
        <v>13.95</v>
      </c>
      <c r="AG101" s="823"/>
    </row>
    <row r="102" spans="1:33" s="85" customFormat="1" ht="15.75" customHeight="1">
      <c r="A102" s="821"/>
      <c r="B102" s="108"/>
      <c r="C102" s="81" t="s">
        <v>62</v>
      </c>
      <c r="D102" s="82" t="s">
        <v>24</v>
      </c>
      <c r="E102" s="109"/>
      <c r="F102" s="109"/>
      <c r="G102" s="109"/>
      <c r="H102" s="77">
        <f>SUM(H99)</f>
        <v>0</v>
      </c>
      <c r="I102" s="77">
        <f>SUM(I99)</f>
        <v>0</v>
      </c>
      <c r="J102" s="77">
        <f>SUM(J99)</f>
        <v>0</v>
      </c>
      <c r="K102" s="77">
        <f>H102+I102+J102</f>
        <v>0</v>
      </c>
      <c r="L102" s="77">
        <f>SUM(L99)</f>
        <v>0</v>
      </c>
      <c r="M102" s="77">
        <f>SUM(M99)</f>
        <v>0</v>
      </c>
      <c r="N102" s="77">
        <f>SUM(N101)</f>
        <v>1</v>
      </c>
      <c r="O102" s="77">
        <f>L102+M102+N102</f>
        <v>1</v>
      </c>
      <c r="P102" s="83">
        <f>SUM(P99:P99)</f>
        <v>0</v>
      </c>
      <c r="Q102" s="83">
        <f>SUM(Q99:Q99)</f>
        <v>0</v>
      </c>
      <c r="R102" s="83">
        <f>SUM(R99:R99)</f>
        <v>0</v>
      </c>
      <c r="S102" s="77">
        <f>P102+Q102+R102</f>
        <v>0</v>
      </c>
      <c r="T102" s="83">
        <f t="shared" ref="T102" si="165">H102+L102+P102</f>
        <v>0</v>
      </c>
      <c r="U102" s="77">
        <f t="shared" ref="U102" si="166">I102+M102+Q102</f>
        <v>0</v>
      </c>
      <c r="V102" s="83">
        <f t="shared" ref="V102" si="167">J102+N102+R102</f>
        <v>1</v>
      </c>
      <c r="W102" s="83">
        <f t="shared" ref="W102" si="168">T102+U102+V102</f>
        <v>1</v>
      </c>
      <c r="X102" s="110">
        <f>SUM(X101)</f>
        <v>5.1999999999999998E-2</v>
      </c>
      <c r="Y102" s="110">
        <f t="shared" si="162"/>
        <v>1.3949999999999999E-2</v>
      </c>
      <c r="Z102" s="109"/>
      <c r="AA102" s="109"/>
      <c r="AB102" s="111"/>
      <c r="AC102" s="111"/>
      <c r="AD102" s="109"/>
      <c r="AE102" s="109"/>
      <c r="AF102" s="112"/>
      <c r="AG102" s="820"/>
    </row>
    <row r="103" spans="1:33" s="17" customFormat="1" ht="15.75" customHeight="1" thickBot="1">
      <c r="A103" s="824"/>
      <c r="B103" s="825"/>
      <c r="C103" s="826" t="s">
        <v>43</v>
      </c>
      <c r="D103" s="827"/>
      <c r="E103" s="827"/>
      <c r="F103" s="827"/>
      <c r="G103" s="827"/>
      <c r="H103" s="828"/>
      <c r="I103" s="828"/>
      <c r="J103" s="828" t="s">
        <v>190</v>
      </c>
      <c r="K103" s="828"/>
      <c r="L103" s="828"/>
      <c r="M103" s="828"/>
      <c r="N103" s="829"/>
      <c r="O103" s="828"/>
      <c r="P103" s="830"/>
      <c r="Q103" s="828"/>
      <c r="R103" s="828"/>
      <c r="S103" s="828"/>
      <c r="T103" s="830"/>
      <c r="U103" s="828"/>
      <c r="V103" s="830"/>
      <c r="W103" s="830"/>
      <c r="X103" s="831">
        <f>SUM(X10:X102)/2</f>
        <v>101.92055373973089</v>
      </c>
      <c r="Y103" s="831">
        <f>SUM(Y10:Y102)/2</f>
        <v>99.74646530000004</v>
      </c>
      <c r="Z103" s="827"/>
      <c r="AA103" s="827"/>
      <c r="AB103" s="827"/>
      <c r="AC103" s="827"/>
      <c r="AD103" s="827"/>
      <c r="AE103" s="827"/>
      <c r="AF103" s="827"/>
      <c r="AG103" s="832"/>
    </row>
  </sheetData>
  <mergeCells count="17">
    <mergeCell ref="AD2:AE2"/>
    <mergeCell ref="AF2:AF3"/>
    <mergeCell ref="AG2:AG3"/>
    <mergeCell ref="L2:O2"/>
    <mergeCell ref="P2:S2"/>
    <mergeCell ref="T2:Y2"/>
    <mergeCell ref="Z2:Z3"/>
    <mergeCell ref="AA2:AA3"/>
    <mergeCell ref="AB2:AC2"/>
    <mergeCell ref="F2:F3"/>
    <mergeCell ref="G2:G3"/>
    <mergeCell ref="H2:K2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firstPageNumber="6" pageOrder="overThenDown" orientation="landscape" useFirstPageNumber="1" r:id="rId1"/>
  <headerFooter>
    <oddFooter>&amp;L&amp;"Times New Roman,Regular"Кл.БП- КЛП-ТР доп&amp;C&amp;"Times New Roman,Regular"Списък № 7 излишни ОБВВПИ към 01.01.2025 г.&amp;R&amp;P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zoomScaleNormal="100" workbookViewId="0">
      <selection activeCell="C1" sqref="C1:C3"/>
    </sheetView>
  </sheetViews>
  <sheetFormatPr defaultRowHeight="15"/>
  <cols>
    <col min="1" max="1" width="5.7109375" style="429" customWidth="1"/>
    <col min="2" max="2" width="9.5703125" style="429" customWidth="1"/>
    <col min="3" max="3" width="41" style="430" customWidth="1"/>
    <col min="4" max="4" width="4.28515625" style="430" customWidth="1"/>
    <col min="5" max="5" width="4.7109375" style="430" customWidth="1"/>
    <col min="6" max="6" width="5" style="430" customWidth="1"/>
    <col min="7" max="7" width="5.42578125" style="430" customWidth="1"/>
    <col min="8" max="9" width="4.42578125" style="430" customWidth="1"/>
    <col min="10" max="10" width="4.7109375" style="430" customWidth="1"/>
    <col min="11" max="11" width="7.140625" style="430" customWidth="1"/>
    <col min="12" max="12" width="5" style="430" customWidth="1"/>
    <col min="13" max="13" width="5.28515625" style="430" customWidth="1"/>
    <col min="14" max="14" width="6.28515625" style="430" customWidth="1"/>
    <col min="15" max="15" width="7.140625" style="430" customWidth="1"/>
    <col min="16" max="16" width="5.42578125" style="431" customWidth="1"/>
    <col min="17" max="17" width="6.42578125" style="431" customWidth="1"/>
    <col min="18" max="18" width="5.140625" style="431" customWidth="1"/>
    <col min="19" max="19" width="7.5703125" style="431" customWidth="1"/>
    <col min="20" max="20" width="8.42578125" style="439" customWidth="1"/>
    <col min="21" max="21" width="7.7109375" style="439" customWidth="1"/>
    <col min="22" max="22" width="4.85546875" style="440" customWidth="1"/>
    <col min="23" max="23" width="4.42578125" style="440" customWidth="1"/>
    <col min="24" max="24" width="5.42578125" style="435" customWidth="1"/>
    <col min="25" max="25" width="6.140625" style="435" customWidth="1"/>
    <col min="26" max="26" width="7" style="435" customWidth="1"/>
    <col min="27" max="27" width="7.42578125" style="435" customWidth="1"/>
    <col min="28" max="28" width="7.85546875" style="435" customWidth="1"/>
    <col min="29" max="29" width="5.28515625" style="440" customWidth="1"/>
    <col min="30" max="16384" width="9.140625" style="430"/>
  </cols>
  <sheetData>
    <row r="1" spans="1:29" s="389" customFormat="1" ht="39.75" customHeight="1">
      <c r="A1" s="929" t="s">
        <v>1</v>
      </c>
      <c r="B1" s="924" t="s">
        <v>299</v>
      </c>
      <c r="C1" s="924" t="s">
        <v>46</v>
      </c>
      <c r="D1" s="921" t="s">
        <v>47</v>
      </c>
      <c r="E1" s="921" t="s">
        <v>48</v>
      </c>
      <c r="F1" s="921" t="s">
        <v>49</v>
      </c>
      <c r="G1" s="921" t="s">
        <v>50</v>
      </c>
      <c r="H1" s="924" t="s">
        <v>300</v>
      </c>
      <c r="I1" s="924"/>
      <c r="J1" s="924"/>
      <c r="K1" s="924"/>
      <c r="L1" s="924" t="s">
        <v>301</v>
      </c>
      <c r="M1" s="924"/>
      <c r="N1" s="924"/>
      <c r="O1" s="924"/>
      <c r="P1" s="916" t="s">
        <v>19</v>
      </c>
      <c r="Q1" s="916"/>
      <c r="R1" s="916"/>
      <c r="S1" s="916"/>
      <c r="T1" s="916"/>
      <c r="U1" s="916"/>
      <c r="V1" s="917" t="s">
        <v>6</v>
      </c>
      <c r="W1" s="917" t="s">
        <v>7</v>
      </c>
      <c r="X1" s="916" t="s">
        <v>195</v>
      </c>
      <c r="Y1" s="916"/>
      <c r="Z1" s="916" t="s">
        <v>196</v>
      </c>
      <c r="AA1" s="916"/>
      <c r="AB1" s="917" t="s">
        <v>286</v>
      </c>
      <c r="AC1" s="918" t="s">
        <v>9</v>
      </c>
    </row>
    <row r="2" spans="1:29" s="389" customFormat="1" ht="32.25" customHeight="1">
      <c r="A2" s="930"/>
      <c r="B2" s="925"/>
      <c r="C2" s="925"/>
      <c r="D2" s="922"/>
      <c r="E2" s="922"/>
      <c r="F2" s="922"/>
      <c r="G2" s="922"/>
      <c r="H2" s="925" t="s">
        <v>287</v>
      </c>
      <c r="I2" s="925"/>
      <c r="J2" s="925"/>
      <c r="K2" s="925"/>
      <c r="L2" s="925" t="s">
        <v>287</v>
      </c>
      <c r="M2" s="925"/>
      <c r="N2" s="925"/>
      <c r="O2" s="925"/>
      <c r="P2" s="926" t="s">
        <v>287</v>
      </c>
      <c r="Q2" s="926"/>
      <c r="R2" s="926"/>
      <c r="S2" s="926"/>
      <c r="T2" s="927" t="s">
        <v>10</v>
      </c>
      <c r="U2" s="927" t="s">
        <v>11</v>
      </c>
      <c r="V2" s="913"/>
      <c r="W2" s="913"/>
      <c r="X2" s="913" t="s">
        <v>12</v>
      </c>
      <c r="Y2" s="913" t="s">
        <v>13</v>
      </c>
      <c r="Z2" s="913" t="s">
        <v>288</v>
      </c>
      <c r="AA2" s="913" t="s">
        <v>289</v>
      </c>
      <c r="AB2" s="913"/>
      <c r="AC2" s="919"/>
    </row>
    <row r="3" spans="1:29" s="390" customFormat="1" ht="55.5" customHeight="1" thickBot="1">
      <c r="A3" s="931"/>
      <c r="B3" s="932"/>
      <c r="C3" s="932"/>
      <c r="D3" s="923"/>
      <c r="E3" s="923"/>
      <c r="F3" s="923"/>
      <c r="G3" s="923"/>
      <c r="H3" s="745" t="s">
        <v>16</v>
      </c>
      <c r="I3" s="746" t="s">
        <v>17</v>
      </c>
      <c r="J3" s="745" t="s">
        <v>18</v>
      </c>
      <c r="K3" s="745" t="s">
        <v>44</v>
      </c>
      <c r="L3" s="745" t="s">
        <v>16</v>
      </c>
      <c r="M3" s="746" t="s">
        <v>17</v>
      </c>
      <c r="N3" s="745" t="s">
        <v>18</v>
      </c>
      <c r="O3" s="745" t="s">
        <v>44</v>
      </c>
      <c r="P3" s="747" t="s">
        <v>16</v>
      </c>
      <c r="Q3" s="747" t="s">
        <v>17</v>
      </c>
      <c r="R3" s="747" t="s">
        <v>18</v>
      </c>
      <c r="S3" s="747" t="s">
        <v>19</v>
      </c>
      <c r="T3" s="928"/>
      <c r="U3" s="928"/>
      <c r="V3" s="914"/>
      <c r="W3" s="914"/>
      <c r="X3" s="914"/>
      <c r="Y3" s="914"/>
      <c r="Z3" s="914"/>
      <c r="AA3" s="914"/>
      <c r="AB3" s="914"/>
      <c r="AC3" s="920"/>
    </row>
    <row r="4" spans="1:29" s="390" customFormat="1" ht="15.75" thickBot="1">
      <c r="A4" s="748">
        <v>1</v>
      </c>
      <c r="B4" s="749">
        <v>2</v>
      </c>
      <c r="C4" s="749">
        <v>3</v>
      </c>
      <c r="D4" s="749">
        <v>4</v>
      </c>
      <c r="E4" s="749">
        <v>5</v>
      </c>
      <c r="F4" s="749">
        <v>6</v>
      </c>
      <c r="G4" s="749">
        <v>7</v>
      </c>
      <c r="H4" s="737">
        <v>8</v>
      </c>
      <c r="I4" s="749">
        <v>9</v>
      </c>
      <c r="J4" s="737">
        <v>10</v>
      </c>
      <c r="K4" s="737">
        <v>11</v>
      </c>
      <c r="L4" s="737">
        <v>12</v>
      </c>
      <c r="M4" s="749">
        <v>13</v>
      </c>
      <c r="N4" s="737">
        <v>14</v>
      </c>
      <c r="O4" s="737">
        <v>15</v>
      </c>
      <c r="P4" s="737">
        <v>16</v>
      </c>
      <c r="Q4" s="737">
        <v>17</v>
      </c>
      <c r="R4" s="737">
        <v>18</v>
      </c>
      <c r="S4" s="737">
        <v>19</v>
      </c>
      <c r="T4" s="749">
        <v>20</v>
      </c>
      <c r="U4" s="749">
        <v>21</v>
      </c>
      <c r="V4" s="749">
        <v>22</v>
      </c>
      <c r="W4" s="749">
        <v>23</v>
      </c>
      <c r="X4" s="749">
        <v>24</v>
      </c>
      <c r="Y4" s="749">
        <v>25</v>
      </c>
      <c r="Z4" s="749">
        <v>26</v>
      </c>
      <c r="AA4" s="749">
        <v>27</v>
      </c>
      <c r="AB4" s="749">
        <v>28</v>
      </c>
      <c r="AC4" s="750">
        <v>29</v>
      </c>
    </row>
    <row r="5" spans="1:29" s="390" customFormat="1">
      <c r="A5" s="739"/>
      <c r="B5" s="740"/>
      <c r="C5" s="255" t="s">
        <v>20</v>
      </c>
      <c r="D5" s="741"/>
      <c r="E5" s="741"/>
      <c r="F5" s="741"/>
      <c r="G5" s="741"/>
      <c r="H5" s="726"/>
      <c r="I5" s="740"/>
      <c r="J5" s="726"/>
      <c r="K5" s="726"/>
      <c r="L5" s="726"/>
      <c r="M5" s="740"/>
      <c r="N5" s="726"/>
      <c r="O5" s="726"/>
      <c r="P5" s="727"/>
      <c r="Q5" s="727"/>
      <c r="R5" s="727"/>
      <c r="S5" s="727"/>
      <c r="T5" s="742"/>
      <c r="U5" s="742"/>
      <c r="V5" s="743"/>
      <c r="W5" s="743"/>
      <c r="X5" s="743"/>
      <c r="Y5" s="743"/>
      <c r="Z5" s="743"/>
      <c r="AA5" s="743"/>
      <c r="AB5" s="743"/>
      <c r="AC5" s="744"/>
    </row>
    <row r="6" spans="1:29" s="390" customFormat="1">
      <c r="A6" s="717"/>
      <c r="B6" s="715"/>
      <c r="C6" s="64" t="s">
        <v>353</v>
      </c>
      <c r="D6" s="714"/>
      <c r="E6" s="714"/>
      <c r="F6" s="714"/>
      <c r="G6" s="714"/>
      <c r="H6" s="724"/>
      <c r="I6" s="715"/>
      <c r="J6" s="724"/>
      <c r="K6" s="724"/>
      <c r="L6" s="724"/>
      <c r="M6" s="715"/>
      <c r="N6" s="724"/>
      <c r="O6" s="724"/>
      <c r="P6" s="720"/>
      <c r="Q6" s="720"/>
      <c r="R6" s="720"/>
      <c r="S6" s="720"/>
      <c r="T6" s="716"/>
      <c r="U6" s="716"/>
      <c r="V6" s="712"/>
      <c r="W6" s="712"/>
      <c r="X6" s="712"/>
      <c r="Y6" s="712"/>
      <c r="Z6" s="712"/>
      <c r="AA6" s="712"/>
      <c r="AB6" s="712"/>
      <c r="AC6" s="713"/>
    </row>
    <row r="7" spans="1:29" s="390" customFormat="1">
      <c r="A7" s="717"/>
      <c r="B7" s="715"/>
      <c r="C7" s="444" t="s">
        <v>290</v>
      </c>
      <c r="D7" s="714"/>
      <c r="E7" s="714"/>
      <c r="F7" s="714"/>
      <c r="G7" s="714"/>
      <c r="H7" s="391"/>
      <c r="I7" s="392"/>
      <c r="J7" s="391"/>
      <c r="K7" s="391"/>
      <c r="L7" s="714"/>
      <c r="M7" s="714"/>
      <c r="N7" s="714"/>
      <c r="O7" s="714"/>
      <c r="P7" s="393"/>
      <c r="Q7" s="393"/>
      <c r="R7" s="393"/>
      <c r="S7" s="393"/>
      <c r="T7" s="716"/>
      <c r="U7" s="716"/>
      <c r="V7" s="712"/>
      <c r="W7" s="712"/>
      <c r="X7" s="712"/>
      <c r="Y7" s="712"/>
      <c r="Z7" s="712"/>
      <c r="AA7" s="712"/>
      <c r="AB7" s="712"/>
      <c r="AC7" s="713"/>
    </row>
    <row r="8" spans="1:29" s="390" customFormat="1" ht="28.5">
      <c r="A8" s="480"/>
      <c r="B8" s="394"/>
      <c r="C8" s="443" t="s">
        <v>298</v>
      </c>
      <c r="D8" s="396"/>
      <c r="E8" s="397"/>
      <c r="F8" s="397"/>
      <c r="G8" s="397"/>
      <c r="H8" s="391"/>
      <c r="I8" s="391"/>
      <c r="J8" s="391"/>
      <c r="K8" s="391"/>
      <c r="L8" s="397"/>
      <c r="M8" s="397"/>
      <c r="N8" s="397"/>
      <c r="O8" s="397"/>
      <c r="P8" s="398"/>
      <c r="Q8" s="398"/>
      <c r="R8" s="398"/>
      <c r="S8" s="398"/>
      <c r="T8" s="399"/>
      <c r="U8" s="399"/>
      <c r="V8" s="400"/>
      <c r="W8" s="401"/>
      <c r="X8" s="402"/>
      <c r="Y8" s="402"/>
      <c r="Z8" s="403"/>
      <c r="AA8" s="403"/>
      <c r="AB8" s="404"/>
      <c r="AC8" s="481"/>
    </row>
    <row r="9" spans="1:29" s="390" customFormat="1">
      <c r="A9" s="480"/>
      <c r="B9" s="394"/>
      <c r="C9" s="395" t="s">
        <v>302</v>
      </c>
      <c r="D9" s="396"/>
      <c r="E9" s="397"/>
      <c r="F9" s="397"/>
      <c r="G9" s="397"/>
      <c r="H9" s="391"/>
      <c r="I9" s="391"/>
      <c r="J9" s="391"/>
      <c r="K9" s="391"/>
      <c r="L9" s="397"/>
      <c r="M9" s="397"/>
      <c r="N9" s="397"/>
      <c r="O9" s="397"/>
      <c r="P9" s="398"/>
      <c r="Q9" s="398"/>
      <c r="R9" s="398"/>
      <c r="S9" s="398"/>
      <c r="T9" s="399"/>
      <c r="U9" s="399"/>
      <c r="V9" s="400"/>
      <c r="W9" s="401"/>
      <c r="X9" s="402"/>
      <c r="Y9" s="402"/>
      <c r="Z9" s="403"/>
      <c r="AA9" s="403"/>
      <c r="AB9" s="404"/>
      <c r="AC9" s="481"/>
    </row>
    <row r="10" spans="1:29" s="390" customFormat="1">
      <c r="A10" s="482">
        <v>1</v>
      </c>
      <c r="B10" s="408" t="s">
        <v>303</v>
      </c>
      <c r="C10" s="409" t="s">
        <v>304</v>
      </c>
      <c r="D10" s="410" t="s">
        <v>24</v>
      </c>
      <c r="E10" s="411">
        <v>1</v>
      </c>
      <c r="F10" s="411">
        <v>86</v>
      </c>
      <c r="G10" s="411">
        <v>22</v>
      </c>
      <c r="H10" s="406"/>
      <c r="I10" s="406"/>
      <c r="J10" s="406"/>
      <c r="K10" s="406"/>
      <c r="L10" s="406">
        <v>34</v>
      </c>
      <c r="M10" s="406"/>
      <c r="N10" s="406"/>
      <c r="O10" s="406">
        <v>34</v>
      </c>
      <c r="P10" s="408">
        <v>34</v>
      </c>
      <c r="Q10" s="408"/>
      <c r="R10" s="411"/>
      <c r="S10" s="411">
        <v>34</v>
      </c>
      <c r="T10" s="474">
        <f t="shared" ref="T10:T14" si="0">SUM((S10/AA10)*Z10)/1000</f>
        <v>1.3599999999999999E-2</v>
      </c>
      <c r="U10" s="412">
        <f t="shared" ref="U10:U16" si="1">SUM(S10*AB10)/1000</f>
        <v>1.3600000000000001E-2</v>
      </c>
      <c r="V10" s="401"/>
      <c r="W10" s="401"/>
      <c r="X10" s="402"/>
      <c r="Y10" s="411">
        <v>34</v>
      </c>
      <c r="Z10" s="413">
        <v>14</v>
      </c>
      <c r="AA10" s="413">
        <v>35</v>
      </c>
      <c r="AB10" s="218">
        <v>0.4</v>
      </c>
      <c r="AC10" s="483"/>
    </row>
    <row r="11" spans="1:29" s="457" customFormat="1" ht="14.25">
      <c r="A11" s="484"/>
      <c r="B11" s="447"/>
      <c r="C11" s="445" t="s">
        <v>27</v>
      </c>
      <c r="D11" s="448"/>
      <c r="E11" s="449"/>
      <c r="F11" s="449"/>
      <c r="G11" s="449"/>
      <c r="H11" s="450"/>
      <c r="I11" s="450"/>
      <c r="J11" s="450"/>
      <c r="K11" s="450"/>
      <c r="L11" s="450">
        <f>SUM(L10)</f>
        <v>34</v>
      </c>
      <c r="M11" s="450"/>
      <c r="N11" s="450"/>
      <c r="O11" s="450">
        <f>SUM(O10)</f>
        <v>34</v>
      </c>
      <c r="P11" s="447">
        <f>SUM(P10)</f>
        <v>34</v>
      </c>
      <c r="Q11" s="447"/>
      <c r="R11" s="449"/>
      <c r="S11" s="449">
        <f>SUM(S10)</f>
        <v>34</v>
      </c>
      <c r="T11" s="475">
        <f>SUM(T10)</f>
        <v>1.3599999999999999E-2</v>
      </c>
      <c r="U11" s="453">
        <f>SUM(U10)</f>
        <v>1.3600000000000001E-2</v>
      </c>
      <c r="V11" s="454"/>
      <c r="W11" s="454"/>
      <c r="X11" s="455"/>
      <c r="Y11" s="449"/>
      <c r="Z11" s="458"/>
      <c r="AA11" s="458"/>
      <c r="AB11" s="219"/>
      <c r="AC11" s="485"/>
    </row>
    <row r="12" spans="1:29" s="390" customFormat="1" ht="30">
      <c r="A12" s="482">
        <v>2</v>
      </c>
      <c r="B12" s="408" t="s">
        <v>305</v>
      </c>
      <c r="C12" s="409" t="s">
        <v>306</v>
      </c>
      <c r="D12" s="410" t="s">
        <v>24</v>
      </c>
      <c r="E12" s="411">
        <v>5</v>
      </c>
      <c r="F12" s="411">
        <v>85</v>
      </c>
      <c r="G12" s="411">
        <v>22</v>
      </c>
      <c r="H12" s="406">
        <v>70</v>
      </c>
      <c r="I12" s="406"/>
      <c r="J12" s="406"/>
      <c r="K12" s="406">
        <v>70</v>
      </c>
      <c r="L12" s="414"/>
      <c r="M12" s="414"/>
      <c r="N12" s="414"/>
      <c r="O12" s="414"/>
      <c r="P12" s="408">
        <v>70</v>
      </c>
      <c r="Q12" s="408"/>
      <c r="R12" s="411"/>
      <c r="S12" s="411">
        <v>70</v>
      </c>
      <c r="T12" s="474">
        <f t="shared" si="0"/>
        <v>2.8000000000000001E-2</v>
      </c>
      <c r="U12" s="412">
        <f t="shared" si="1"/>
        <v>2.8000000000000001E-2</v>
      </c>
      <c r="V12" s="401"/>
      <c r="W12" s="401"/>
      <c r="X12" s="402"/>
      <c r="Y12" s="411">
        <v>70</v>
      </c>
      <c r="Z12" s="413">
        <v>14</v>
      </c>
      <c r="AA12" s="413">
        <v>35</v>
      </c>
      <c r="AB12" s="218">
        <v>0.4</v>
      </c>
      <c r="AC12" s="483"/>
    </row>
    <row r="13" spans="1:29" s="457" customFormat="1" ht="14.25">
      <c r="A13" s="484"/>
      <c r="B13" s="447"/>
      <c r="C13" s="445" t="s">
        <v>27</v>
      </c>
      <c r="D13" s="448"/>
      <c r="E13" s="449"/>
      <c r="F13" s="449"/>
      <c r="G13" s="449"/>
      <c r="H13" s="450">
        <f>SUM(H12)</f>
        <v>70</v>
      </c>
      <c r="I13" s="450"/>
      <c r="J13" s="450"/>
      <c r="K13" s="450">
        <f>SUM(K12)</f>
        <v>70</v>
      </c>
      <c r="L13" s="459"/>
      <c r="M13" s="459"/>
      <c r="N13" s="459"/>
      <c r="O13" s="459"/>
      <c r="P13" s="447">
        <f>SUM(P12)</f>
        <v>70</v>
      </c>
      <c r="Q13" s="447"/>
      <c r="R13" s="449"/>
      <c r="S13" s="449">
        <f>SUM(S12)</f>
        <v>70</v>
      </c>
      <c r="T13" s="475">
        <f>SUM(T12)</f>
        <v>2.8000000000000001E-2</v>
      </c>
      <c r="U13" s="453">
        <f>SUM(U12)</f>
        <v>2.8000000000000001E-2</v>
      </c>
      <c r="V13" s="454"/>
      <c r="W13" s="454"/>
      <c r="X13" s="455"/>
      <c r="Y13" s="449"/>
      <c r="Z13" s="458"/>
      <c r="AA13" s="458"/>
      <c r="AB13" s="219"/>
      <c r="AC13" s="485"/>
    </row>
    <row r="14" spans="1:29" s="390" customFormat="1">
      <c r="A14" s="482">
        <v>3</v>
      </c>
      <c r="B14" s="408" t="s">
        <v>307</v>
      </c>
      <c r="C14" s="409" t="s">
        <v>308</v>
      </c>
      <c r="D14" s="410" t="s">
        <v>24</v>
      </c>
      <c r="E14" s="411">
        <v>5</v>
      </c>
      <c r="F14" s="411">
        <v>85</v>
      </c>
      <c r="G14" s="411">
        <v>22</v>
      </c>
      <c r="H14" s="406"/>
      <c r="I14" s="406"/>
      <c r="J14" s="406"/>
      <c r="K14" s="406"/>
      <c r="L14" s="406">
        <v>31</v>
      </c>
      <c r="M14" s="406"/>
      <c r="N14" s="406"/>
      <c r="O14" s="406">
        <v>31</v>
      </c>
      <c r="P14" s="406">
        <v>31</v>
      </c>
      <c r="Q14" s="408"/>
      <c r="R14" s="411"/>
      <c r="S14" s="406">
        <v>31</v>
      </c>
      <c r="T14" s="474">
        <f t="shared" si="0"/>
        <v>1.2916666666666667E-3</v>
      </c>
      <c r="U14" s="412">
        <f t="shared" si="1"/>
        <v>1.2710000000000002E-3</v>
      </c>
      <c r="V14" s="401"/>
      <c r="W14" s="401"/>
      <c r="X14" s="402"/>
      <c r="Y14" s="411">
        <v>31</v>
      </c>
      <c r="Z14" s="415">
        <v>16</v>
      </c>
      <c r="AA14" s="415">
        <v>384</v>
      </c>
      <c r="AB14" s="416">
        <v>4.1000000000000002E-2</v>
      </c>
      <c r="AC14" s="483"/>
    </row>
    <row r="15" spans="1:29" s="457" customFormat="1" ht="14.25">
      <c r="A15" s="484"/>
      <c r="B15" s="447"/>
      <c r="C15" s="445" t="s">
        <v>27</v>
      </c>
      <c r="D15" s="448"/>
      <c r="E15" s="449"/>
      <c r="F15" s="449"/>
      <c r="G15" s="449"/>
      <c r="H15" s="450"/>
      <c r="I15" s="450"/>
      <c r="J15" s="450"/>
      <c r="K15" s="450"/>
      <c r="L15" s="450">
        <f>SUM(L14)</f>
        <v>31</v>
      </c>
      <c r="M15" s="450"/>
      <c r="N15" s="450"/>
      <c r="O15" s="450">
        <f>SUM(O14)</f>
        <v>31</v>
      </c>
      <c r="P15" s="450">
        <f>SUM(P14)</f>
        <v>31</v>
      </c>
      <c r="Q15" s="447"/>
      <c r="R15" s="449"/>
      <c r="S15" s="450">
        <f>SUM(S14)</f>
        <v>31</v>
      </c>
      <c r="T15" s="475"/>
      <c r="U15" s="453"/>
      <c r="V15" s="454"/>
      <c r="W15" s="454"/>
      <c r="X15" s="455"/>
      <c r="Y15" s="449"/>
      <c r="Z15" s="460"/>
      <c r="AA15" s="460"/>
      <c r="AB15" s="461"/>
      <c r="AC15" s="485"/>
    </row>
    <row r="16" spans="1:29" s="390" customFormat="1">
      <c r="A16" s="482">
        <v>4</v>
      </c>
      <c r="B16" s="408" t="s">
        <v>309</v>
      </c>
      <c r="C16" s="409" t="s">
        <v>310</v>
      </c>
      <c r="D16" s="410" t="s">
        <v>24</v>
      </c>
      <c r="E16" s="411">
        <v>12</v>
      </c>
      <c r="F16" s="411">
        <v>79</v>
      </c>
      <c r="G16" s="411">
        <v>10</v>
      </c>
      <c r="H16" s="406">
        <v>77</v>
      </c>
      <c r="I16" s="406"/>
      <c r="J16" s="406"/>
      <c r="K16" s="406">
        <v>77</v>
      </c>
      <c r="L16" s="405"/>
      <c r="M16" s="405"/>
      <c r="N16" s="405"/>
      <c r="O16" s="405"/>
      <c r="P16" s="407">
        <v>77</v>
      </c>
      <c r="Q16" s="407"/>
      <c r="R16" s="411"/>
      <c r="S16" s="411">
        <v>77</v>
      </c>
      <c r="T16" s="474">
        <f t="shared" ref="T16" si="2">SUM((S16/AA16)*Z16)/1000</f>
        <v>3.3366666666666666E-3</v>
      </c>
      <c r="U16" s="471">
        <f t="shared" si="1"/>
        <v>2.31E-4</v>
      </c>
      <c r="V16" s="401"/>
      <c r="W16" s="401"/>
      <c r="X16" s="402"/>
      <c r="Y16" s="411">
        <v>77</v>
      </c>
      <c r="Z16" s="417">
        <v>26</v>
      </c>
      <c r="AA16" s="417">
        <v>600</v>
      </c>
      <c r="AB16" s="417">
        <v>3.0000000000000001E-3</v>
      </c>
      <c r="AC16" s="483"/>
    </row>
    <row r="17" spans="1:29" s="457" customFormat="1" ht="14.25">
      <c r="A17" s="484"/>
      <c r="B17" s="447"/>
      <c r="C17" s="445" t="s">
        <v>27</v>
      </c>
      <c r="D17" s="448"/>
      <c r="E17" s="449"/>
      <c r="F17" s="449"/>
      <c r="G17" s="449"/>
      <c r="H17" s="450">
        <f>SUM(H16)</f>
        <v>77</v>
      </c>
      <c r="I17" s="450"/>
      <c r="J17" s="450"/>
      <c r="K17" s="450">
        <f>SUM(K16)</f>
        <v>77</v>
      </c>
      <c r="L17" s="451"/>
      <c r="M17" s="451"/>
      <c r="N17" s="451"/>
      <c r="O17" s="451"/>
      <c r="P17" s="452">
        <f>SUM(P16)</f>
        <v>77</v>
      </c>
      <c r="Q17" s="452"/>
      <c r="R17" s="449"/>
      <c r="S17" s="449">
        <f>SUM(S16)</f>
        <v>77</v>
      </c>
      <c r="T17" s="475">
        <f>SUM(T16)</f>
        <v>3.3366666666666666E-3</v>
      </c>
      <c r="U17" s="472">
        <f>SUM(U16)</f>
        <v>2.31E-4</v>
      </c>
      <c r="V17" s="454"/>
      <c r="W17" s="454"/>
      <c r="X17" s="455"/>
      <c r="Y17" s="449"/>
      <c r="Z17" s="456"/>
      <c r="AA17" s="456"/>
      <c r="AB17" s="456"/>
      <c r="AC17" s="485"/>
    </row>
    <row r="18" spans="1:29" s="390" customFormat="1" ht="12.75" customHeight="1">
      <c r="A18" s="482"/>
      <c r="B18" s="408"/>
      <c r="C18" s="395" t="s">
        <v>311</v>
      </c>
      <c r="D18" s="410"/>
      <c r="E18" s="411"/>
      <c r="F18" s="411"/>
      <c r="G18" s="411"/>
      <c r="H18" s="406"/>
      <c r="I18" s="406"/>
      <c r="J18" s="406"/>
      <c r="K18" s="406"/>
      <c r="L18" s="406"/>
      <c r="M18" s="406"/>
      <c r="N18" s="406"/>
      <c r="O18" s="406"/>
      <c r="P18" s="406"/>
      <c r="Q18" s="408"/>
      <c r="R18" s="411"/>
      <c r="S18" s="406"/>
      <c r="T18" s="474"/>
      <c r="U18" s="412"/>
      <c r="V18" s="401"/>
      <c r="W18" s="401"/>
      <c r="X18" s="402"/>
      <c r="Y18" s="411"/>
      <c r="Z18" s="415"/>
      <c r="AA18" s="415"/>
      <c r="AB18" s="416"/>
      <c r="AC18" s="483"/>
    </row>
    <row r="19" spans="1:29" s="390" customFormat="1" ht="30">
      <c r="A19" s="486">
        <v>1</v>
      </c>
      <c r="B19" s="418" t="s">
        <v>312</v>
      </c>
      <c r="C19" s="419" t="s">
        <v>313</v>
      </c>
      <c r="D19" s="420" t="s">
        <v>24</v>
      </c>
      <c r="E19" s="421">
        <v>0</v>
      </c>
      <c r="F19" s="421">
        <v>0</v>
      </c>
      <c r="G19" s="421">
        <v>0</v>
      </c>
      <c r="H19" s="422">
        <v>30</v>
      </c>
      <c r="I19" s="422">
        <v>19</v>
      </c>
      <c r="J19" s="422"/>
      <c r="K19" s="422">
        <f>SUM(H19+I19+J19)</f>
        <v>49</v>
      </c>
      <c r="L19" s="422"/>
      <c r="M19" s="422"/>
      <c r="N19" s="422"/>
      <c r="O19" s="422"/>
      <c r="P19" s="422">
        <v>30</v>
      </c>
      <c r="Q19" s="422">
        <v>19</v>
      </c>
      <c r="R19" s="422"/>
      <c r="S19" s="422">
        <f>SUM(P19+Q19+R19)</f>
        <v>49</v>
      </c>
      <c r="T19" s="476">
        <f t="shared" ref="T19:T27" si="3">SUM((S19/AA19)*Z19)/1000</f>
        <v>3.9200000000000006E-2</v>
      </c>
      <c r="U19" s="423">
        <f t="shared" ref="U19:U27" si="4">SUM(S19*AB19)/1000</f>
        <v>2.0579999999999998E-2</v>
      </c>
      <c r="V19" s="424"/>
      <c r="W19" s="424"/>
      <c r="X19" s="403"/>
      <c r="Y19" s="422">
        <v>49</v>
      </c>
      <c r="Z19" s="425">
        <v>16</v>
      </c>
      <c r="AA19" s="425">
        <v>20</v>
      </c>
      <c r="AB19" s="425">
        <v>0.42</v>
      </c>
      <c r="AC19" s="487"/>
    </row>
    <row r="20" spans="1:29" s="457" customFormat="1" ht="14.25">
      <c r="A20" s="488"/>
      <c r="B20" s="462"/>
      <c r="C20" s="445" t="s">
        <v>27</v>
      </c>
      <c r="D20" s="463"/>
      <c r="E20" s="464"/>
      <c r="F20" s="464"/>
      <c r="G20" s="464"/>
      <c r="H20" s="465">
        <f>SUM(H19)</f>
        <v>30</v>
      </c>
      <c r="I20" s="465">
        <f>SUM(I19)</f>
        <v>19</v>
      </c>
      <c r="J20" s="465"/>
      <c r="K20" s="465">
        <f>SUM(K19)</f>
        <v>49</v>
      </c>
      <c r="L20" s="465"/>
      <c r="M20" s="465"/>
      <c r="N20" s="465"/>
      <c r="O20" s="465"/>
      <c r="P20" s="465">
        <f>SUM(P19)</f>
        <v>30</v>
      </c>
      <c r="Q20" s="465">
        <f>SUM(Q19)</f>
        <v>19</v>
      </c>
      <c r="R20" s="465"/>
      <c r="S20" s="465">
        <f>SUM(S19)</f>
        <v>49</v>
      </c>
      <c r="T20" s="477"/>
      <c r="U20" s="466"/>
      <c r="V20" s="467"/>
      <c r="W20" s="467"/>
      <c r="X20" s="468"/>
      <c r="Y20" s="465"/>
      <c r="Z20" s="469"/>
      <c r="AA20" s="469"/>
      <c r="AB20" s="469"/>
      <c r="AC20" s="489"/>
    </row>
    <row r="21" spans="1:29" s="390" customFormat="1">
      <c r="A21" s="486">
        <v>2</v>
      </c>
      <c r="B21" s="418" t="s">
        <v>268</v>
      </c>
      <c r="C21" s="419" t="s">
        <v>314</v>
      </c>
      <c r="D21" s="420" t="s">
        <v>24</v>
      </c>
      <c r="E21" s="421">
        <v>0</v>
      </c>
      <c r="F21" s="421">
        <v>0</v>
      </c>
      <c r="G21" s="421">
        <v>0</v>
      </c>
      <c r="H21" s="422"/>
      <c r="I21" s="422"/>
      <c r="J21" s="422">
        <v>81</v>
      </c>
      <c r="K21" s="422">
        <v>81</v>
      </c>
      <c r="L21" s="422"/>
      <c r="M21" s="422"/>
      <c r="N21" s="422"/>
      <c r="O21" s="422"/>
      <c r="P21" s="422"/>
      <c r="Q21" s="422"/>
      <c r="R21" s="422">
        <v>81</v>
      </c>
      <c r="S21" s="422">
        <v>81</v>
      </c>
      <c r="T21" s="476">
        <f t="shared" si="3"/>
        <v>6.8849999999999995E-2</v>
      </c>
      <c r="U21" s="423">
        <f t="shared" si="4"/>
        <v>4.8600000000000004E-2</v>
      </c>
      <c r="V21" s="424"/>
      <c r="W21" s="424"/>
      <c r="X21" s="403"/>
      <c r="Y21" s="422">
        <v>81</v>
      </c>
      <c r="Z21" s="426">
        <v>17</v>
      </c>
      <c r="AA21" s="426">
        <v>20</v>
      </c>
      <c r="AB21" s="426">
        <v>0.6</v>
      </c>
      <c r="AC21" s="487"/>
    </row>
    <row r="22" spans="1:29" s="457" customFormat="1" ht="14.25">
      <c r="A22" s="488"/>
      <c r="B22" s="462"/>
      <c r="C22" s="445" t="s">
        <v>27</v>
      </c>
      <c r="D22" s="463"/>
      <c r="E22" s="464"/>
      <c r="F22" s="464"/>
      <c r="G22" s="464"/>
      <c r="H22" s="465"/>
      <c r="I22" s="465"/>
      <c r="J22" s="465">
        <f>SUM(J21)</f>
        <v>81</v>
      </c>
      <c r="K22" s="465">
        <f>SUM(K21)</f>
        <v>81</v>
      </c>
      <c r="L22" s="465"/>
      <c r="M22" s="465"/>
      <c r="N22" s="465"/>
      <c r="O22" s="465"/>
      <c r="P22" s="465"/>
      <c r="Q22" s="465"/>
      <c r="R22" s="465">
        <f>SUM(R21)</f>
        <v>81</v>
      </c>
      <c r="S22" s="465">
        <f>SUM(S21)</f>
        <v>81</v>
      </c>
      <c r="T22" s="477">
        <f>SUM(T21)</f>
        <v>6.8849999999999995E-2</v>
      </c>
      <c r="U22" s="466">
        <f>SUM(U21)</f>
        <v>4.8600000000000004E-2</v>
      </c>
      <c r="V22" s="467"/>
      <c r="W22" s="467"/>
      <c r="X22" s="468"/>
      <c r="Y22" s="465"/>
      <c r="Z22" s="470"/>
      <c r="AA22" s="470"/>
      <c r="AB22" s="470"/>
      <c r="AC22" s="489"/>
    </row>
    <row r="23" spans="1:29" s="390" customFormat="1" ht="18.75" customHeight="1">
      <c r="A23" s="486">
        <v>3</v>
      </c>
      <c r="B23" s="418" t="s">
        <v>315</v>
      </c>
      <c r="C23" s="419" t="s">
        <v>316</v>
      </c>
      <c r="D23" s="420" t="s">
        <v>24</v>
      </c>
      <c r="E23" s="421">
        <v>0</v>
      </c>
      <c r="F23" s="421">
        <v>0</v>
      </c>
      <c r="G23" s="421">
        <v>0</v>
      </c>
      <c r="H23" s="422"/>
      <c r="I23" s="422"/>
      <c r="J23" s="422">
        <v>26</v>
      </c>
      <c r="K23" s="422">
        <v>26</v>
      </c>
      <c r="L23" s="422"/>
      <c r="M23" s="422"/>
      <c r="N23" s="422"/>
      <c r="O23" s="422"/>
      <c r="P23" s="422"/>
      <c r="Q23" s="422"/>
      <c r="R23" s="422">
        <v>26</v>
      </c>
      <c r="S23" s="422">
        <v>26</v>
      </c>
      <c r="T23" s="476">
        <f t="shared" si="3"/>
        <v>1.5600000000000001E-2</v>
      </c>
      <c r="U23" s="423">
        <f t="shared" si="4"/>
        <v>7.7999999999999996E-3</v>
      </c>
      <c r="V23" s="424"/>
      <c r="W23" s="424"/>
      <c r="X23" s="403"/>
      <c r="Y23" s="422">
        <v>26</v>
      </c>
      <c r="Z23" s="426">
        <v>12</v>
      </c>
      <c r="AA23" s="426">
        <v>20</v>
      </c>
      <c r="AB23" s="426">
        <v>0.3</v>
      </c>
      <c r="AC23" s="487"/>
    </row>
    <row r="24" spans="1:29" s="457" customFormat="1" ht="14.25">
      <c r="A24" s="488"/>
      <c r="B24" s="462"/>
      <c r="C24" s="445" t="s">
        <v>27</v>
      </c>
      <c r="D24" s="463"/>
      <c r="E24" s="464"/>
      <c r="F24" s="464"/>
      <c r="G24" s="464"/>
      <c r="H24" s="465"/>
      <c r="I24" s="465"/>
      <c r="J24" s="465">
        <f>SUM(J23)</f>
        <v>26</v>
      </c>
      <c r="K24" s="465">
        <f>SUM(K23)</f>
        <v>26</v>
      </c>
      <c r="L24" s="465"/>
      <c r="M24" s="465"/>
      <c r="N24" s="465"/>
      <c r="O24" s="465"/>
      <c r="P24" s="465"/>
      <c r="Q24" s="465"/>
      <c r="R24" s="465">
        <f>SUM(R23)</f>
        <v>26</v>
      </c>
      <c r="S24" s="465">
        <f>SUM(S23)</f>
        <v>26</v>
      </c>
      <c r="T24" s="477">
        <f>SUM(T23)</f>
        <v>1.5600000000000001E-2</v>
      </c>
      <c r="U24" s="466">
        <f>SUM(U23)</f>
        <v>7.7999999999999996E-3</v>
      </c>
      <c r="V24" s="467"/>
      <c r="W24" s="467"/>
      <c r="X24" s="468"/>
      <c r="Y24" s="465"/>
      <c r="Z24" s="470"/>
      <c r="AA24" s="470"/>
      <c r="AB24" s="470"/>
      <c r="AC24" s="489"/>
    </row>
    <row r="25" spans="1:29" s="390" customFormat="1">
      <c r="A25" s="486">
        <v>4</v>
      </c>
      <c r="B25" s="418" t="s">
        <v>179</v>
      </c>
      <c r="C25" s="419" t="s">
        <v>317</v>
      </c>
      <c r="D25" s="420" t="s">
        <v>24</v>
      </c>
      <c r="E25" s="421">
        <v>0</v>
      </c>
      <c r="F25" s="421">
        <v>0</v>
      </c>
      <c r="G25" s="421">
        <v>0</v>
      </c>
      <c r="H25" s="422"/>
      <c r="I25" s="422"/>
      <c r="J25" s="422">
        <v>82</v>
      </c>
      <c r="K25" s="422">
        <v>82</v>
      </c>
      <c r="L25" s="422"/>
      <c r="M25" s="422"/>
      <c r="N25" s="422"/>
      <c r="O25" s="422"/>
      <c r="P25" s="422"/>
      <c r="Q25" s="422"/>
      <c r="R25" s="422">
        <v>82</v>
      </c>
      <c r="S25" s="422">
        <v>82</v>
      </c>
      <c r="T25" s="476">
        <f t="shared" si="3"/>
        <v>6.5599999999999992E-2</v>
      </c>
      <c r="U25" s="423">
        <f t="shared" si="4"/>
        <v>3.4439999999999998E-2</v>
      </c>
      <c r="V25" s="424"/>
      <c r="W25" s="424"/>
      <c r="X25" s="403"/>
      <c r="Y25" s="422">
        <v>82</v>
      </c>
      <c r="Z25" s="415">
        <v>16</v>
      </c>
      <c r="AA25" s="415">
        <v>20</v>
      </c>
      <c r="AB25" s="416">
        <v>0.42</v>
      </c>
      <c r="AC25" s="487"/>
    </row>
    <row r="26" spans="1:29" s="457" customFormat="1" ht="14.25">
      <c r="A26" s="488"/>
      <c r="B26" s="462"/>
      <c r="C26" s="445" t="s">
        <v>27</v>
      </c>
      <c r="D26" s="463"/>
      <c r="E26" s="464"/>
      <c r="F26" s="464"/>
      <c r="G26" s="464"/>
      <c r="H26" s="465"/>
      <c r="I26" s="465"/>
      <c r="J26" s="465">
        <f>SUM(J25)</f>
        <v>82</v>
      </c>
      <c r="K26" s="465">
        <f>SUM(K25)</f>
        <v>82</v>
      </c>
      <c r="L26" s="465"/>
      <c r="M26" s="465"/>
      <c r="N26" s="465"/>
      <c r="O26" s="465"/>
      <c r="P26" s="465"/>
      <c r="Q26" s="465"/>
      <c r="R26" s="465">
        <f>SUM(R25)</f>
        <v>82</v>
      </c>
      <c r="S26" s="465">
        <f>SUM(S25)</f>
        <v>82</v>
      </c>
      <c r="T26" s="477">
        <f>SUM(T25)</f>
        <v>6.5599999999999992E-2</v>
      </c>
      <c r="U26" s="466">
        <f>SUM(U25)</f>
        <v>3.4439999999999998E-2</v>
      </c>
      <c r="V26" s="467"/>
      <c r="W26" s="467"/>
      <c r="X26" s="468"/>
      <c r="Y26" s="465"/>
      <c r="Z26" s="460"/>
      <c r="AA26" s="460"/>
      <c r="AB26" s="461"/>
      <c r="AC26" s="489"/>
    </row>
    <row r="27" spans="1:29" s="390" customFormat="1">
      <c r="A27" s="486">
        <v>5</v>
      </c>
      <c r="B27" s="418" t="s">
        <v>318</v>
      </c>
      <c r="C27" s="419" t="s">
        <v>319</v>
      </c>
      <c r="D27" s="420" t="s">
        <v>24</v>
      </c>
      <c r="E27" s="421">
        <v>0</v>
      </c>
      <c r="F27" s="421">
        <v>0</v>
      </c>
      <c r="G27" s="421">
        <v>0</v>
      </c>
      <c r="H27" s="422"/>
      <c r="I27" s="422"/>
      <c r="J27" s="422">
        <v>50</v>
      </c>
      <c r="K27" s="422">
        <v>50</v>
      </c>
      <c r="L27" s="422"/>
      <c r="M27" s="422"/>
      <c r="N27" s="422"/>
      <c r="O27" s="422"/>
      <c r="P27" s="422"/>
      <c r="Q27" s="422"/>
      <c r="R27" s="422">
        <v>50</v>
      </c>
      <c r="S27" s="422">
        <v>50</v>
      </c>
      <c r="T27" s="476">
        <f t="shared" si="3"/>
        <v>3.4920634920634915E-2</v>
      </c>
      <c r="U27" s="423">
        <f t="shared" si="4"/>
        <v>2.2499999999999999E-2</v>
      </c>
      <c r="V27" s="424"/>
      <c r="W27" s="424"/>
      <c r="X27" s="403"/>
      <c r="Y27" s="422">
        <v>50</v>
      </c>
      <c r="Z27" s="422">
        <v>44</v>
      </c>
      <c r="AA27" s="422">
        <v>63</v>
      </c>
      <c r="AB27" s="65">
        <v>0.45</v>
      </c>
      <c r="AC27" s="487"/>
    </row>
    <row r="28" spans="1:29" s="457" customFormat="1" ht="14.25">
      <c r="A28" s="490"/>
      <c r="B28" s="478"/>
      <c r="C28" s="445" t="s">
        <v>27</v>
      </c>
      <c r="D28" s="478"/>
      <c r="E28" s="478"/>
      <c r="F28" s="478"/>
      <c r="G28" s="478"/>
      <c r="H28" s="478"/>
      <c r="I28" s="478"/>
      <c r="J28" s="446">
        <f>SUM(J27)</f>
        <v>50</v>
      </c>
      <c r="K28" s="446">
        <f>SUM(K27)</f>
        <v>50</v>
      </c>
      <c r="L28" s="446"/>
      <c r="M28" s="446"/>
      <c r="N28" s="446"/>
      <c r="O28" s="446"/>
      <c r="P28" s="446"/>
      <c r="Q28" s="446"/>
      <c r="R28" s="446">
        <f>SUM(R27)</f>
        <v>50</v>
      </c>
      <c r="S28" s="446">
        <f>SUM(S27)</f>
        <v>50</v>
      </c>
      <c r="T28" s="427">
        <f>SUM(T27)</f>
        <v>3.4920634920634915E-2</v>
      </c>
      <c r="U28" s="473">
        <f>SUM(U27)</f>
        <v>2.2499999999999999E-2</v>
      </c>
      <c r="V28" s="478"/>
      <c r="W28" s="478"/>
      <c r="X28" s="478"/>
      <c r="Y28" s="478"/>
      <c r="Z28" s="478"/>
      <c r="AA28" s="478"/>
      <c r="AB28" s="478"/>
      <c r="AC28" s="491"/>
    </row>
    <row r="29" spans="1:29" s="479" customFormat="1" ht="16.5" thickBot="1">
      <c r="A29" s="492"/>
      <c r="B29" s="493"/>
      <c r="C29" s="494" t="s">
        <v>27</v>
      </c>
      <c r="D29" s="495"/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6"/>
      <c r="Q29" s="496"/>
      <c r="R29" s="496"/>
      <c r="S29" s="496"/>
      <c r="T29" s="497">
        <f>SUM(T10:T28)/2</f>
        <v>0.2501531349206349</v>
      </c>
      <c r="U29" s="497">
        <f>SUM(U10:U28)/2</f>
        <v>0.16609650000000004</v>
      </c>
      <c r="V29" s="498"/>
      <c r="W29" s="498"/>
      <c r="X29" s="499"/>
      <c r="Y29" s="499"/>
      <c r="Z29" s="499"/>
      <c r="AA29" s="499"/>
      <c r="AB29" s="499"/>
      <c r="AC29" s="500"/>
    </row>
    <row r="30" spans="1:29">
      <c r="H30" s="428"/>
      <c r="I30" s="428"/>
      <c r="J30" s="428"/>
      <c r="K30" s="428"/>
      <c r="L30" s="428"/>
      <c r="M30" s="428"/>
      <c r="N30" s="428"/>
      <c r="O30" s="428"/>
      <c r="S30" s="432"/>
      <c r="T30" s="433"/>
      <c r="U30" s="434"/>
      <c r="V30" s="434"/>
      <c r="W30" s="434"/>
      <c r="Y30" s="434"/>
      <c r="AA30" s="434"/>
      <c r="AB30" s="434"/>
      <c r="AC30" s="434"/>
    </row>
    <row r="31" spans="1:29">
      <c r="H31" s="428"/>
      <c r="I31" s="428"/>
      <c r="J31" s="428"/>
      <c r="K31" s="428"/>
      <c r="L31" s="428"/>
      <c r="M31" s="428"/>
      <c r="N31" s="428"/>
      <c r="O31" s="428"/>
      <c r="S31" s="915"/>
      <c r="T31" s="915"/>
      <c r="U31" s="915"/>
      <c r="V31" s="915"/>
      <c r="W31" s="915"/>
      <c r="X31" s="915"/>
      <c r="Y31" s="915"/>
      <c r="Z31" s="915"/>
      <c r="AA31" s="915"/>
      <c r="AB31" s="915"/>
      <c r="AC31" s="915"/>
    </row>
    <row r="32" spans="1:29">
      <c r="H32" s="428"/>
      <c r="I32" s="428"/>
      <c r="J32" s="428"/>
      <c r="S32" s="436"/>
      <c r="T32" s="437"/>
      <c r="U32" s="437"/>
      <c r="V32" s="438"/>
      <c r="W32" s="438"/>
      <c r="X32" s="438"/>
      <c r="Y32" s="438"/>
      <c r="Z32" s="438"/>
      <c r="AB32" s="438"/>
      <c r="AC32" s="438"/>
    </row>
  </sheetData>
  <mergeCells count="26">
    <mergeCell ref="F1:F3"/>
    <mergeCell ref="A1:A3"/>
    <mergeCell ref="B1:B3"/>
    <mergeCell ref="C1:C3"/>
    <mergeCell ref="D1:D3"/>
    <mergeCell ref="E1:E3"/>
    <mergeCell ref="G1:G3"/>
    <mergeCell ref="H1:K1"/>
    <mergeCell ref="L1:O1"/>
    <mergeCell ref="P1:U1"/>
    <mergeCell ref="V1:V3"/>
    <mergeCell ref="H2:K2"/>
    <mergeCell ref="L2:O2"/>
    <mergeCell ref="P2:S2"/>
    <mergeCell ref="T2:T3"/>
    <mergeCell ref="U2:U3"/>
    <mergeCell ref="Y2:Y3"/>
    <mergeCell ref="Z2:Z3"/>
    <mergeCell ref="AA2:AA3"/>
    <mergeCell ref="S31:AC31"/>
    <mergeCell ref="X1:Y1"/>
    <mergeCell ref="Z1:AA1"/>
    <mergeCell ref="AB1:AB3"/>
    <mergeCell ref="AC1:AC3"/>
    <mergeCell ref="X2:X3"/>
    <mergeCell ref="W1:W3"/>
  </mergeCells>
  <pageMargins left="0.70866141732283472" right="0.70866141732283472" top="0.74803149606299213" bottom="0.74803149606299213" header="0.31496062992125984" footer="0.31496062992125984"/>
  <pageSetup paperSize="9" scale="90" firstPageNumber="26" orientation="landscape" useFirstPageNumber="1" r:id="rId1"/>
  <headerFooter>
    <oddFooter>&amp;L&amp;"Times New Roman,Regular"Кл.БП-ВВС-ТР доп&amp;C&amp;"Times New Roman,Regular"Списък № 7 излишни ОБВВПИ към 01.01.2025 г.&amp;R&amp;P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C32" sqref="C32"/>
    </sheetView>
  </sheetViews>
  <sheetFormatPr defaultColWidth="9" defaultRowHeight="12.75"/>
  <cols>
    <col min="1" max="1" width="4.140625" style="232" customWidth="1"/>
    <col min="2" max="2" width="12.140625" style="232" customWidth="1"/>
    <col min="3" max="3" width="49.28515625" style="1" customWidth="1"/>
    <col min="4" max="4" width="5.85546875" style="10" customWidth="1"/>
    <col min="5" max="5" width="6.28515625" style="10" customWidth="1"/>
    <col min="6" max="6" width="4.5703125" style="10" customWidth="1"/>
    <col min="7" max="7" width="6.42578125" style="10" customWidth="1"/>
    <col min="8" max="8" width="6.42578125" style="199" customWidth="1"/>
    <col min="9" max="9" width="6" style="199" customWidth="1"/>
    <col min="10" max="10" width="6.28515625" style="605" customWidth="1"/>
    <col min="11" max="11" width="7.140625" style="605" customWidth="1"/>
    <col min="12" max="12" width="5.140625" style="228" customWidth="1"/>
    <col min="13" max="13" width="5" style="228" customWidth="1"/>
    <col min="14" max="14" width="5.7109375" style="610" customWidth="1"/>
    <col min="15" max="15" width="6.7109375" style="610" customWidth="1"/>
    <col min="16" max="16" width="11.42578125" style="11" customWidth="1"/>
    <col min="17" max="17" width="10.7109375" style="11" customWidth="1"/>
    <col min="18" max="18" width="9.140625" style="5" customWidth="1"/>
    <col min="19" max="19" width="9.85546875" style="5" customWidth="1"/>
    <col min="20" max="20" width="5.85546875" style="5" customWidth="1"/>
    <col min="21" max="21" width="6.140625" style="5" customWidth="1"/>
    <col min="22" max="22" width="7.42578125" style="5" customWidth="1"/>
    <col min="23" max="23" width="6.28515625" style="5" customWidth="1"/>
    <col min="24" max="24" width="8.28515625" style="5" customWidth="1"/>
    <col min="25" max="25" width="7.7109375" style="5" customWidth="1"/>
    <col min="26" max="99" width="9" style="5"/>
    <col min="100" max="100" width="4.140625" style="5" customWidth="1"/>
    <col min="101" max="101" width="12.140625" style="5" customWidth="1"/>
    <col min="102" max="102" width="26.5703125" style="5" customWidth="1"/>
    <col min="103" max="104" width="5" style="5" customWidth="1"/>
    <col min="105" max="105" width="4.5703125" style="5" customWidth="1"/>
    <col min="106" max="106" width="7.42578125" style="5" customWidth="1"/>
    <col min="107" max="107" width="7.28515625" style="5" customWidth="1"/>
    <col min="108" max="109" width="4.7109375" style="5" customWidth="1"/>
    <col min="110" max="110" width="7.7109375" style="5" customWidth="1"/>
    <col min="111" max="112" width="4.7109375" style="5" customWidth="1"/>
    <col min="113" max="113" width="5.7109375" style="5" customWidth="1"/>
    <col min="114" max="114" width="5.28515625" style="5" customWidth="1"/>
    <col min="115" max="120" width="4.7109375" style="5" customWidth="1"/>
    <col min="121" max="121" width="5.85546875" style="5" customWidth="1"/>
    <col min="122" max="122" width="7.140625" style="5" customWidth="1"/>
    <col min="123" max="130" width="4.7109375" style="5" customWidth="1"/>
    <col min="131" max="131" width="5.5703125" style="5" customWidth="1"/>
    <col min="132" max="133" width="4.7109375" style="5" customWidth="1"/>
    <col min="134" max="135" width="5.5703125" style="5" customWidth="1"/>
    <col min="136" max="136" width="4.7109375" style="5" customWidth="1"/>
    <col min="137" max="138" width="5.5703125" style="5" customWidth="1"/>
    <col min="139" max="140" width="4.7109375" style="5" customWidth="1"/>
    <col min="141" max="141" width="6.28515625" style="5" customWidth="1"/>
    <col min="142" max="142" width="6" style="5" customWidth="1"/>
    <col min="143" max="143" width="7.7109375" style="5" customWidth="1"/>
    <col min="144" max="144" width="6.7109375" style="5" customWidth="1"/>
    <col min="145" max="145" width="10.42578125" style="5" customWidth="1"/>
    <col min="146" max="146" width="9.5703125" style="5" customWidth="1"/>
    <col min="147" max="147" width="9.7109375" style="5" customWidth="1"/>
    <col min="148" max="148" width="8.28515625" style="5" customWidth="1"/>
    <col min="149" max="149" width="4.5703125" style="5" customWidth="1"/>
    <col min="150" max="150" width="7.5703125" style="5" customWidth="1"/>
    <col min="151" max="151" width="5.85546875" style="5" customWidth="1"/>
    <col min="152" max="152" width="6.140625" style="5" customWidth="1"/>
    <col min="153" max="153" width="6" style="5" customWidth="1"/>
    <col min="154" max="154" width="6.28515625" style="5" customWidth="1"/>
    <col min="155" max="155" width="8.28515625" style="5" customWidth="1"/>
    <col min="156" max="156" width="10.42578125" style="5" customWidth="1"/>
    <col min="157" max="355" width="9" style="5"/>
    <col min="356" max="356" width="4.140625" style="5" customWidth="1"/>
    <col min="357" max="357" width="12.140625" style="5" customWidth="1"/>
    <col min="358" max="358" width="26.5703125" style="5" customWidth="1"/>
    <col min="359" max="360" width="5" style="5" customWidth="1"/>
    <col min="361" max="361" width="4.5703125" style="5" customWidth="1"/>
    <col min="362" max="362" width="7.42578125" style="5" customWidth="1"/>
    <col min="363" max="363" width="7.28515625" style="5" customWidth="1"/>
    <col min="364" max="365" width="4.7109375" style="5" customWidth="1"/>
    <col min="366" max="366" width="7.7109375" style="5" customWidth="1"/>
    <col min="367" max="368" width="4.7109375" style="5" customWidth="1"/>
    <col min="369" max="369" width="5.7109375" style="5" customWidth="1"/>
    <col min="370" max="370" width="5.28515625" style="5" customWidth="1"/>
    <col min="371" max="376" width="4.7109375" style="5" customWidth="1"/>
    <col min="377" max="377" width="5.85546875" style="5" customWidth="1"/>
    <col min="378" max="378" width="7.140625" style="5" customWidth="1"/>
    <col min="379" max="386" width="4.7109375" style="5" customWidth="1"/>
    <col min="387" max="387" width="5.5703125" style="5" customWidth="1"/>
    <col min="388" max="389" width="4.7109375" style="5" customWidth="1"/>
    <col min="390" max="391" width="5.5703125" style="5" customWidth="1"/>
    <col min="392" max="392" width="4.7109375" style="5" customWidth="1"/>
    <col min="393" max="394" width="5.5703125" style="5" customWidth="1"/>
    <col min="395" max="396" width="4.7109375" style="5" customWidth="1"/>
    <col min="397" max="397" width="6.28515625" style="5" customWidth="1"/>
    <col min="398" max="398" width="6" style="5" customWidth="1"/>
    <col min="399" max="399" width="7.7109375" style="5" customWidth="1"/>
    <col min="400" max="400" width="6.7109375" style="5" customWidth="1"/>
    <col min="401" max="401" width="10.42578125" style="5" customWidth="1"/>
    <col min="402" max="402" width="9.5703125" style="5" customWidth="1"/>
    <col min="403" max="403" width="9.7109375" style="5" customWidth="1"/>
    <col min="404" max="404" width="8.28515625" style="5" customWidth="1"/>
    <col min="405" max="405" width="4.5703125" style="5" customWidth="1"/>
    <col min="406" max="406" width="7.5703125" style="5" customWidth="1"/>
    <col min="407" max="407" width="5.85546875" style="5" customWidth="1"/>
    <col min="408" max="408" width="6.140625" style="5" customWidth="1"/>
    <col min="409" max="409" width="6" style="5" customWidth="1"/>
    <col min="410" max="410" width="6.28515625" style="5" customWidth="1"/>
    <col min="411" max="411" width="8.28515625" style="5" customWidth="1"/>
    <col min="412" max="412" width="10.42578125" style="5" customWidth="1"/>
    <col min="413" max="611" width="9" style="5"/>
    <col min="612" max="612" width="4.140625" style="5" customWidth="1"/>
    <col min="613" max="613" width="12.140625" style="5" customWidth="1"/>
    <col min="614" max="614" width="26.5703125" style="5" customWidth="1"/>
    <col min="615" max="616" width="5" style="5" customWidth="1"/>
    <col min="617" max="617" width="4.5703125" style="5" customWidth="1"/>
    <col min="618" max="618" width="7.42578125" style="5" customWidth="1"/>
    <col min="619" max="619" width="7.28515625" style="5" customWidth="1"/>
    <col min="620" max="621" width="4.7109375" style="5" customWidth="1"/>
    <col min="622" max="622" width="7.7109375" style="5" customWidth="1"/>
    <col min="623" max="624" width="4.7109375" style="5" customWidth="1"/>
    <col min="625" max="625" width="5.7109375" style="5" customWidth="1"/>
    <col min="626" max="626" width="5.28515625" style="5" customWidth="1"/>
    <col min="627" max="632" width="4.7109375" style="5" customWidth="1"/>
    <col min="633" max="633" width="5.85546875" style="5" customWidth="1"/>
    <col min="634" max="634" width="7.140625" style="5" customWidth="1"/>
    <col min="635" max="642" width="4.7109375" style="5" customWidth="1"/>
    <col min="643" max="643" width="5.5703125" style="5" customWidth="1"/>
    <col min="644" max="645" width="4.7109375" style="5" customWidth="1"/>
    <col min="646" max="647" width="5.5703125" style="5" customWidth="1"/>
    <col min="648" max="648" width="4.7109375" style="5" customWidth="1"/>
    <col min="649" max="650" width="5.5703125" style="5" customWidth="1"/>
    <col min="651" max="652" width="4.7109375" style="5" customWidth="1"/>
    <col min="653" max="653" width="6.28515625" style="5" customWidth="1"/>
    <col min="654" max="654" width="6" style="5" customWidth="1"/>
    <col min="655" max="655" width="7.7109375" style="5" customWidth="1"/>
    <col min="656" max="656" width="6.7109375" style="5" customWidth="1"/>
    <col min="657" max="657" width="10.42578125" style="5" customWidth="1"/>
    <col min="658" max="658" width="9.5703125" style="5" customWidth="1"/>
    <col min="659" max="659" width="9.7109375" style="5" customWidth="1"/>
    <col min="660" max="660" width="8.28515625" style="5" customWidth="1"/>
    <col min="661" max="661" width="4.5703125" style="5" customWidth="1"/>
    <col min="662" max="662" width="7.5703125" style="5" customWidth="1"/>
    <col min="663" max="663" width="5.85546875" style="5" customWidth="1"/>
    <col min="664" max="664" width="6.140625" style="5" customWidth="1"/>
    <col min="665" max="665" width="6" style="5" customWidth="1"/>
    <col min="666" max="666" width="6.28515625" style="5" customWidth="1"/>
    <col min="667" max="667" width="8.28515625" style="5" customWidth="1"/>
    <col min="668" max="668" width="10.42578125" style="5" customWidth="1"/>
    <col min="669" max="867" width="9" style="5"/>
    <col min="868" max="868" width="4.140625" style="5" customWidth="1"/>
    <col min="869" max="869" width="12.140625" style="5" customWidth="1"/>
    <col min="870" max="870" width="26.5703125" style="5" customWidth="1"/>
    <col min="871" max="872" width="5" style="5" customWidth="1"/>
    <col min="873" max="873" width="4.5703125" style="5" customWidth="1"/>
    <col min="874" max="874" width="7.42578125" style="5" customWidth="1"/>
    <col min="875" max="875" width="7.28515625" style="5" customWidth="1"/>
    <col min="876" max="877" width="4.7109375" style="5" customWidth="1"/>
    <col min="878" max="878" width="7.7109375" style="5" customWidth="1"/>
    <col min="879" max="880" width="4.7109375" style="5" customWidth="1"/>
    <col min="881" max="881" width="5.7109375" style="5" customWidth="1"/>
    <col min="882" max="882" width="5.28515625" style="5" customWidth="1"/>
    <col min="883" max="888" width="4.7109375" style="5" customWidth="1"/>
    <col min="889" max="889" width="5.85546875" style="5" customWidth="1"/>
    <col min="890" max="890" width="7.140625" style="5" customWidth="1"/>
    <col min="891" max="898" width="4.7109375" style="5" customWidth="1"/>
    <col min="899" max="899" width="5.5703125" style="5" customWidth="1"/>
    <col min="900" max="901" width="4.7109375" style="5" customWidth="1"/>
    <col min="902" max="903" width="5.5703125" style="5" customWidth="1"/>
    <col min="904" max="904" width="4.7109375" style="5" customWidth="1"/>
    <col min="905" max="906" width="5.5703125" style="5" customWidth="1"/>
    <col min="907" max="908" width="4.7109375" style="5" customWidth="1"/>
    <col min="909" max="909" width="6.28515625" style="5" customWidth="1"/>
    <col min="910" max="910" width="6" style="5" customWidth="1"/>
    <col min="911" max="911" width="7.7109375" style="5" customWidth="1"/>
    <col min="912" max="912" width="6.7109375" style="5" customWidth="1"/>
    <col min="913" max="913" width="10.42578125" style="5" customWidth="1"/>
    <col min="914" max="914" width="9.5703125" style="5" customWidth="1"/>
    <col min="915" max="915" width="9.7109375" style="5" customWidth="1"/>
    <col min="916" max="916" width="8.28515625" style="5" customWidth="1"/>
    <col min="917" max="917" width="4.5703125" style="5" customWidth="1"/>
    <col min="918" max="918" width="7.5703125" style="5" customWidth="1"/>
    <col min="919" max="919" width="5.85546875" style="5" customWidth="1"/>
    <col min="920" max="920" width="6.140625" style="5" customWidth="1"/>
    <col min="921" max="921" width="6" style="5" customWidth="1"/>
    <col min="922" max="922" width="6.28515625" style="5" customWidth="1"/>
    <col min="923" max="923" width="8.28515625" style="5" customWidth="1"/>
    <col min="924" max="924" width="10.42578125" style="5" customWidth="1"/>
    <col min="925" max="1123" width="9" style="5"/>
    <col min="1124" max="1124" width="4.140625" style="5" customWidth="1"/>
    <col min="1125" max="1125" width="12.140625" style="5" customWidth="1"/>
    <col min="1126" max="1126" width="26.5703125" style="5" customWidth="1"/>
    <col min="1127" max="1128" width="5" style="5" customWidth="1"/>
    <col min="1129" max="1129" width="4.5703125" style="5" customWidth="1"/>
    <col min="1130" max="1130" width="7.42578125" style="5" customWidth="1"/>
    <col min="1131" max="1131" width="7.28515625" style="5" customWidth="1"/>
    <col min="1132" max="1133" width="4.7109375" style="5" customWidth="1"/>
    <col min="1134" max="1134" width="7.7109375" style="5" customWidth="1"/>
    <col min="1135" max="1136" width="4.7109375" style="5" customWidth="1"/>
    <col min="1137" max="1137" width="5.7109375" style="5" customWidth="1"/>
    <col min="1138" max="1138" width="5.28515625" style="5" customWidth="1"/>
    <col min="1139" max="1144" width="4.7109375" style="5" customWidth="1"/>
    <col min="1145" max="1145" width="5.85546875" style="5" customWidth="1"/>
    <col min="1146" max="1146" width="7.140625" style="5" customWidth="1"/>
    <col min="1147" max="1154" width="4.7109375" style="5" customWidth="1"/>
    <col min="1155" max="1155" width="5.5703125" style="5" customWidth="1"/>
    <col min="1156" max="1157" width="4.7109375" style="5" customWidth="1"/>
    <col min="1158" max="1159" width="5.5703125" style="5" customWidth="1"/>
    <col min="1160" max="1160" width="4.7109375" style="5" customWidth="1"/>
    <col min="1161" max="1162" width="5.5703125" style="5" customWidth="1"/>
    <col min="1163" max="1164" width="4.7109375" style="5" customWidth="1"/>
    <col min="1165" max="1165" width="6.28515625" style="5" customWidth="1"/>
    <col min="1166" max="1166" width="6" style="5" customWidth="1"/>
    <col min="1167" max="1167" width="7.7109375" style="5" customWidth="1"/>
    <col min="1168" max="1168" width="6.7109375" style="5" customWidth="1"/>
    <col min="1169" max="1169" width="10.42578125" style="5" customWidth="1"/>
    <col min="1170" max="1170" width="9.5703125" style="5" customWidth="1"/>
    <col min="1171" max="1171" width="9.7109375" style="5" customWidth="1"/>
    <col min="1172" max="1172" width="8.28515625" style="5" customWidth="1"/>
    <col min="1173" max="1173" width="4.5703125" style="5" customWidth="1"/>
    <col min="1174" max="1174" width="7.5703125" style="5" customWidth="1"/>
    <col min="1175" max="1175" width="5.85546875" style="5" customWidth="1"/>
    <col min="1176" max="1176" width="6.140625" style="5" customWidth="1"/>
    <col min="1177" max="1177" width="6" style="5" customWidth="1"/>
    <col min="1178" max="1178" width="6.28515625" style="5" customWidth="1"/>
    <col min="1179" max="1179" width="8.28515625" style="5" customWidth="1"/>
    <col min="1180" max="1180" width="10.42578125" style="5" customWidth="1"/>
    <col min="1181" max="1379" width="9" style="5"/>
    <col min="1380" max="1380" width="4.140625" style="5" customWidth="1"/>
    <col min="1381" max="1381" width="12.140625" style="5" customWidth="1"/>
    <col min="1382" max="1382" width="26.5703125" style="5" customWidth="1"/>
    <col min="1383" max="1384" width="5" style="5" customWidth="1"/>
    <col min="1385" max="1385" width="4.5703125" style="5" customWidth="1"/>
    <col min="1386" max="1386" width="7.42578125" style="5" customWidth="1"/>
    <col min="1387" max="1387" width="7.28515625" style="5" customWidth="1"/>
    <col min="1388" max="1389" width="4.7109375" style="5" customWidth="1"/>
    <col min="1390" max="1390" width="7.7109375" style="5" customWidth="1"/>
    <col min="1391" max="1392" width="4.7109375" style="5" customWidth="1"/>
    <col min="1393" max="1393" width="5.7109375" style="5" customWidth="1"/>
    <col min="1394" max="1394" width="5.28515625" style="5" customWidth="1"/>
    <col min="1395" max="1400" width="4.7109375" style="5" customWidth="1"/>
    <col min="1401" max="1401" width="5.85546875" style="5" customWidth="1"/>
    <col min="1402" max="1402" width="7.140625" style="5" customWidth="1"/>
    <col min="1403" max="1410" width="4.7109375" style="5" customWidth="1"/>
    <col min="1411" max="1411" width="5.5703125" style="5" customWidth="1"/>
    <col min="1412" max="1413" width="4.7109375" style="5" customWidth="1"/>
    <col min="1414" max="1415" width="5.5703125" style="5" customWidth="1"/>
    <col min="1416" max="1416" width="4.7109375" style="5" customWidth="1"/>
    <col min="1417" max="1418" width="5.5703125" style="5" customWidth="1"/>
    <col min="1419" max="1420" width="4.7109375" style="5" customWidth="1"/>
    <col min="1421" max="1421" width="6.28515625" style="5" customWidth="1"/>
    <col min="1422" max="1422" width="6" style="5" customWidth="1"/>
    <col min="1423" max="1423" width="7.7109375" style="5" customWidth="1"/>
    <col min="1424" max="1424" width="6.7109375" style="5" customWidth="1"/>
    <col min="1425" max="1425" width="10.42578125" style="5" customWidth="1"/>
    <col min="1426" max="1426" width="9.5703125" style="5" customWidth="1"/>
    <col min="1427" max="1427" width="9.7109375" style="5" customWidth="1"/>
    <col min="1428" max="1428" width="8.28515625" style="5" customWidth="1"/>
    <col min="1429" max="1429" width="4.5703125" style="5" customWidth="1"/>
    <col min="1430" max="1430" width="7.5703125" style="5" customWidth="1"/>
    <col min="1431" max="1431" width="5.85546875" style="5" customWidth="1"/>
    <col min="1432" max="1432" width="6.140625" style="5" customWidth="1"/>
    <col min="1433" max="1433" width="6" style="5" customWidth="1"/>
    <col min="1434" max="1434" width="6.28515625" style="5" customWidth="1"/>
    <col min="1435" max="1435" width="8.28515625" style="5" customWidth="1"/>
    <col min="1436" max="1436" width="10.42578125" style="5" customWidth="1"/>
    <col min="1437" max="1635" width="9" style="5"/>
    <col min="1636" max="1636" width="4.140625" style="5" customWidth="1"/>
    <col min="1637" max="1637" width="12.140625" style="5" customWidth="1"/>
    <col min="1638" max="1638" width="26.5703125" style="5" customWidth="1"/>
    <col min="1639" max="1640" width="5" style="5" customWidth="1"/>
    <col min="1641" max="1641" width="4.5703125" style="5" customWidth="1"/>
    <col min="1642" max="1642" width="7.42578125" style="5" customWidth="1"/>
    <col min="1643" max="1643" width="7.28515625" style="5" customWidth="1"/>
    <col min="1644" max="1645" width="4.7109375" style="5" customWidth="1"/>
    <col min="1646" max="1646" width="7.7109375" style="5" customWidth="1"/>
    <col min="1647" max="1648" width="4.7109375" style="5" customWidth="1"/>
    <col min="1649" max="1649" width="5.7109375" style="5" customWidth="1"/>
    <col min="1650" max="1650" width="5.28515625" style="5" customWidth="1"/>
    <col min="1651" max="1656" width="4.7109375" style="5" customWidth="1"/>
    <col min="1657" max="1657" width="5.85546875" style="5" customWidth="1"/>
    <col min="1658" max="1658" width="7.140625" style="5" customWidth="1"/>
    <col min="1659" max="1666" width="4.7109375" style="5" customWidth="1"/>
    <col min="1667" max="1667" width="5.5703125" style="5" customWidth="1"/>
    <col min="1668" max="1669" width="4.7109375" style="5" customWidth="1"/>
    <col min="1670" max="1671" width="5.5703125" style="5" customWidth="1"/>
    <col min="1672" max="1672" width="4.7109375" style="5" customWidth="1"/>
    <col min="1673" max="1674" width="5.5703125" style="5" customWidth="1"/>
    <col min="1675" max="1676" width="4.7109375" style="5" customWidth="1"/>
    <col min="1677" max="1677" width="6.28515625" style="5" customWidth="1"/>
    <col min="1678" max="1678" width="6" style="5" customWidth="1"/>
    <col min="1679" max="1679" width="7.7109375" style="5" customWidth="1"/>
    <col min="1680" max="1680" width="6.7109375" style="5" customWidth="1"/>
    <col min="1681" max="1681" width="10.42578125" style="5" customWidth="1"/>
    <col min="1682" max="1682" width="9.5703125" style="5" customWidth="1"/>
    <col min="1683" max="1683" width="9.7109375" style="5" customWidth="1"/>
    <col min="1684" max="1684" width="8.28515625" style="5" customWidth="1"/>
    <col min="1685" max="1685" width="4.5703125" style="5" customWidth="1"/>
    <col min="1686" max="1686" width="7.5703125" style="5" customWidth="1"/>
    <col min="1687" max="1687" width="5.85546875" style="5" customWidth="1"/>
    <col min="1688" max="1688" width="6.140625" style="5" customWidth="1"/>
    <col min="1689" max="1689" width="6" style="5" customWidth="1"/>
    <col min="1690" max="1690" width="6.28515625" style="5" customWidth="1"/>
    <col min="1691" max="1691" width="8.28515625" style="5" customWidth="1"/>
    <col min="1692" max="1692" width="10.42578125" style="5" customWidth="1"/>
    <col min="1693" max="1891" width="9" style="5"/>
    <col min="1892" max="1892" width="4.140625" style="5" customWidth="1"/>
    <col min="1893" max="1893" width="12.140625" style="5" customWidth="1"/>
    <col min="1894" max="1894" width="26.5703125" style="5" customWidth="1"/>
    <col min="1895" max="1896" width="5" style="5" customWidth="1"/>
    <col min="1897" max="1897" width="4.5703125" style="5" customWidth="1"/>
    <col min="1898" max="1898" width="7.42578125" style="5" customWidth="1"/>
    <col min="1899" max="1899" width="7.28515625" style="5" customWidth="1"/>
    <col min="1900" max="1901" width="4.7109375" style="5" customWidth="1"/>
    <col min="1902" max="1902" width="7.7109375" style="5" customWidth="1"/>
    <col min="1903" max="1904" width="4.7109375" style="5" customWidth="1"/>
    <col min="1905" max="1905" width="5.7109375" style="5" customWidth="1"/>
    <col min="1906" max="1906" width="5.28515625" style="5" customWidth="1"/>
    <col min="1907" max="1912" width="4.7109375" style="5" customWidth="1"/>
    <col min="1913" max="1913" width="5.85546875" style="5" customWidth="1"/>
    <col min="1914" max="1914" width="7.140625" style="5" customWidth="1"/>
    <col min="1915" max="1922" width="4.7109375" style="5" customWidth="1"/>
    <col min="1923" max="1923" width="5.5703125" style="5" customWidth="1"/>
    <col min="1924" max="1925" width="4.7109375" style="5" customWidth="1"/>
    <col min="1926" max="1927" width="5.5703125" style="5" customWidth="1"/>
    <col min="1928" max="1928" width="4.7109375" style="5" customWidth="1"/>
    <col min="1929" max="1930" width="5.5703125" style="5" customWidth="1"/>
    <col min="1931" max="1932" width="4.7109375" style="5" customWidth="1"/>
    <col min="1933" max="1933" width="6.28515625" style="5" customWidth="1"/>
    <col min="1934" max="1934" width="6" style="5" customWidth="1"/>
    <col min="1935" max="1935" width="7.7109375" style="5" customWidth="1"/>
    <col min="1936" max="1936" width="6.7109375" style="5" customWidth="1"/>
    <col min="1937" max="1937" width="10.42578125" style="5" customWidth="1"/>
    <col min="1938" max="1938" width="9.5703125" style="5" customWidth="1"/>
    <col min="1939" max="1939" width="9.7109375" style="5" customWidth="1"/>
    <col min="1940" max="1940" width="8.28515625" style="5" customWidth="1"/>
    <col min="1941" max="1941" width="4.5703125" style="5" customWidth="1"/>
    <col min="1942" max="1942" width="7.5703125" style="5" customWidth="1"/>
    <col min="1943" max="1943" width="5.85546875" style="5" customWidth="1"/>
    <col min="1944" max="1944" width="6.140625" style="5" customWidth="1"/>
    <col min="1945" max="1945" width="6" style="5" customWidth="1"/>
    <col min="1946" max="1946" width="6.28515625" style="5" customWidth="1"/>
    <col min="1947" max="1947" width="8.28515625" style="5" customWidth="1"/>
    <col min="1948" max="1948" width="10.42578125" style="5" customWidth="1"/>
    <col min="1949" max="2147" width="9" style="5"/>
    <col min="2148" max="2148" width="4.140625" style="5" customWidth="1"/>
    <col min="2149" max="2149" width="12.140625" style="5" customWidth="1"/>
    <col min="2150" max="2150" width="26.5703125" style="5" customWidth="1"/>
    <col min="2151" max="2152" width="5" style="5" customWidth="1"/>
    <col min="2153" max="2153" width="4.5703125" style="5" customWidth="1"/>
    <col min="2154" max="2154" width="7.42578125" style="5" customWidth="1"/>
    <col min="2155" max="2155" width="7.28515625" style="5" customWidth="1"/>
    <col min="2156" max="2157" width="4.7109375" style="5" customWidth="1"/>
    <col min="2158" max="2158" width="7.7109375" style="5" customWidth="1"/>
    <col min="2159" max="2160" width="4.7109375" style="5" customWidth="1"/>
    <col min="2161" max="2161" width="5.7109375" style="5" customWidth="1"/>
    <col min="2162" max="2162" width="5.28515625" style="5" customWidth="1"/>
    <col min="2163" max="2168" width="4.7109375" style="5" customWidth="1"/>
    <col min="2169" max="2169" width="5.85546875" style="5" customWidth="1"/>
    <col min="2170" max="2170" width="7.140625" style="5" customWidth="1"/>
    <col min="2171" max="2178" width="4.7109375" style="5" customWidth="1"/>
    <col min="2179" max="2179" width="5.5703125" style="5" customWidth="1"/>
    <col min="2180" max="2181" width="4.7109375" style="5" customWidth="1"/>
    <col min="2182" max="2183" width="5.5703125" style="5" customWidth="1"/>
    <col min="2184" max="2184" width="4.7109375" style="5" customWidth="1"/>
    <col min="2185" max="2186" width="5.5703125" style="5" customWidth="1"/>
    <col min="2187" max="2188" width="4.7109375" style="5" customWidth="1"/>
    <col min="2189" max="2189" width="6.28515625" style="5" customWidth="1"/>
    <col min="2190" max="2190" width="6" style="5" customWidth="1"/>
    <col min="2191" max="2191" width="7.7109375" style="5" customWidth="1"/>
    <col min="2192" max="2192" width="6.7109375" style="5" customWidth="1"/>
    <col min="2193" max="2193" width="10.42578125" style="5" customWidth="1"/>
    <col min="2194" max="2194" width="9.5703125" style="5" customWidth="1"/>
    <col min="2195" max="2195" width="9.7109375" style="5" customWidth="1"/>
    <col min="2196" max="2196" width="8.28515625" style="5" customWidth="1"/>
    <col min="2197" max="2197" width="4.5703125" style="5" customWidth="1"/>
    <col min="2198" max="2198" width="7.5703125" style="5" customWidth="1"/>
    <col min="2199" max="2199" width="5.85546875" style="5" customWidth="1"/>
    <col min="2200" max="2200" width="6.140625" style="5" customWidth="1"/>
    <col min="2201" max="2201" width="6" style="5" customWidth="1"/>
    <col min="2202" max="2202" width="6.28515625" style="5" customWidth="1"/>
    <col min="2203" max="2203" width="8.28515625" style="5" customWidth="1"/>
    <col min="2204" max="2204" width="10.42578125" style="5" customWidth="1"/>
    <col min="2205" max="2403" width="9" style="5"/>
    <col min="2404" max="2404" width="4.140625" style="5" customWidth="1"/>
    <col min="2405" max="2405" width="12.140625" style="5" customWidth="1"/>
    <col min="2406" max="2406" width="26.5703125" style="5" customWidth="1"/>
    <col min="2407" max="2408" width="5" style="5" customWidth="1"/>
    <col min="2409" max="2409" width="4.5703125" style="5" customWidth="1"/>
    <col min="2410" max="2410" width="7.42578125" style="5" customWidth="1"/>
    <col min="2411" max="2411" width="7.28515625" style="5" customWidth="1"/>
    <col min="2412" max="2413" width="4.7109375" style="5" customWidth="1"/>
    <col min="2414" max="2414" width="7.7109375" style="5" customWidth="1"/>
    <col min="2415" max="2416" width="4.7109375" style="5" customWidth="1"/>
    <col min="2417" max="2417" width="5.7109375" style="5" customWidth="1"/>
    <col min="2418" max="2418" width="5.28515625" style="5" customWidth="1"/>
    <col min="2419" max="2424" width="4.7109375" style="5" customWidth="1"/>
    <col min="2425" max="2425" width="5.85546875" style="5" customWidth="1"/>
    <col min="2426" max="2426" width="7.140625" style="5" customWidth="1"/>
    <col min="2427" max="2434" width="4.7109375" style="5" customWidth="1"/>
    <col min="2435" max="2435" width="5.5703125" style="5" customWidth="1"/>
    <col min="2436" max="2437" width="4.7109375" style="5" customWidth="1"/>
    <col min="2438" max="2439" width="5.5703125" style="5" customWidth="1"/>
    <col min="2440" max="2440" width="4.7109375" style="5" customWidth="1"/>
    <col min="2441" max="2442" width="5.5703125" style="5" customWidth="1"/>
    <col min="2443" max="2444" width="4.7109375" style="5" customWidth="1"/>
    <col min="2445" max="2445" width="6.28515625" style="5" customWidth="1"/>
    <col min="2446" max="2446" width="6" style="5" customWidth="1"/>
    <col min="2447" max="2447" width="7.7109375" style="5" customWidth="1"/>
    <col min="2448" max="2448" width="6.7109375" style="5" customWidth="1"/>
    <col min="2449" max="2449" width="10.42578125" style="5" customWidth="1"/>
    <col min="2450" max="2450" width="9.5703125" style="5" customWidth="1"/>
    <col min="2451" max="2451" width="9.7109375" style="5" customWidth="1"/>
    <col min="2452" max="2452" width="8.28515625" style="5" customWidth="1"/>
    <col min="2453" max="2453" width="4.5703125" style="5" customWidth="1"/>
    <col min="2454" max="2454" width="7.5703125" style="5" customWidth="1"/>
    <col min="2455" max="2455" width="5.85546875" style="5" customWidth="1"/>
    <col min="2456" max="2456" width="6.140625" style="5" customWidth="1"/>
    <col min="2457" max="2457" width="6" style="5" customWidth="1"/>
    <col min="2458" max="2458" width="6.28515625" style="5" customWidth="1"/>
    <col min="2459" max="2459" width="8.28515625" style="5" customWidth="1"/>
    <col min="2460" max="2460" width="10.42578125" style="5" customWidth="1"/>
    <col min="2461" max="2659" width="9" style="5"/>
    <col min="2660" max="2660" width="4.140625" style="5" customWidth="1"/>
    <col min="2661" max="2661" width="12.140625" style="5" customWidth="1"/>
    <col min="2662" max="2662" width="26.5703125" style="5" customWidth="1"/>
    <col min="2663" max="2664" width="5" style="5" customWidth="1"/>
    <col min="2665" max="2665" width="4.5703125" style="5" customWidth="1"/>
    <col min="2666" max="2666" width="7.42578125" style="5" customWidth="1"/>
    <col min="2667" max="2667" width="7.28515625" style="5" customWidth="1"/>
    <col min="2668" max="2669" width="4.7109375" style="5" customWidth="1"/>
    <col min="2670" max="2670" width="7.7109375" style="5" customWidth="1"/>
    <col min="2671" max="2672" width="4.7109375" style="5" customWidth="1"/>
    <col min="2673" max="2673" width="5.7109375" style="5" customWidth="1"/>
    <col min="2674" max="2674" width="5.28515625" style="5" customWidth="1"/>
    <col min="2675" max="2680" width="4.7109375" style="5" customWidth="1"/>
    <col min="2681" max="2681" width="5.85546875" style="5" customWidth="1"/>
    <col min="2682" max="2682" width="7.140625" style="5" customWidth="1"/>
    <col min="2683" max="2690" width="4.7109375" style="5" customWidth="1"/>
    <col min="2691" max="2691" width="5.5703125" style="5" customWidth="1"/>
    <col min="2692" max="2693" width="4.7109375" style="5" customWidth="1"/>
    <col min="2694" max="2695" width="5.5703125" style="5" customWidth="1"/>
    <col min="2696" max="2696" width="4.7109375" style="5" customWidth="1"/>
    <col min="2697" max="2698" width="5.5703125" style="5" customWidth="1"/>
    <col min="2699" max="2700" width="4.7109375" style="5" customWidth="1"/>
    <col min="2701" max="2701" width="6.28515625" style="5" customWidth="1"/>
    <col min="2702" max="2702" width="6" style="5" customWidth="1"/>
    <col min="2703" max="2703" width="7.7109375" style="5" customWidth="1"/>
    <col min="2704" max="2704" width="6.7109375" style="5" customWidth="1"/>
    <col min="2705" max="2705" width="10.42578125" style="5" customWidth="1"/>
    <col min="2706" max="2706" width="9.5703125" style="5" customWidth="1"/>
    <col min="2707" max="2707" width="9.7109375" style="5" customWidth="1"/>
    <col min="2708" max="2708" width="8.28515625" style="5" customWidth="1"/>
    <col min="2709" max="2709" width="4.5703125" style="5" customWidth="1"/>
    <col min="2710" max="2710" width="7.5703125" style="5" customWidth="1"/>
    <col min="2711" max="2711" width="5.85546875" style="5" customWidth="1"/>
    <col min="2712" max="2712" width="6.140625" style="5" customWidth="1"/>
    <col min="2713" max="2713" width="6" style="5" customWidth="1"/>
    <col min="2714" max="2714" width="6.28515625" style="5" customWidth="1"/>
    <col min="2715" max="2715" width="8.28515625" style="5" customWidth="1"/>
    <col min="2716" max="2716" width="10.42578125" style="5" customWidth="1"/>
    <col min="2717" max="2915" width="9" style="5"/>
    <col min="2916" max="2916" width="4.140625" style="5" customWidth="1"/>
    <col min="2917" max="2917" width="12.140625" style="5" customWidth="1"/>
    <col min="2918" max="2918" width="26.5703125" style="5" customWidth="1"/>
    <col min="2919" max="2920" width="5" style="5" customWidth="1"/>
    <col min="2921" max="2921" width="4.5703125" style="5" customWidth="1"/>
    <col min="2922" max="2922" width="7.42578125" style="5" customWidth="1"/>
    <col min="2923" max="2923" width="7.28515625" style="5" customWidth="1"/>
    <col min="2924" max="2925" width="4.7109375" style="5" customWidth="1"/>
    <col min="2926" max="2926" width="7.7109375" style="5" customWidth="1"/>
    <col min="2927" max="2928" width="4.7109375" style="5" customWidth="1"/>
    <col min="2929" max="2929" width="5.7109375" style="5" customWidth="1"/>
    <col min="2930" max="2930" width="5.28515625" style="5" customWidth="1"/>
    <col min="2931" max="2936" width="4.7109375" style="5" customWidth="1"/>
    <col min="2937" max="2937" width="5.85546875" style="5" customWidth="1"/>
    <col min="2938" max="2938" width="7.140625" style="5" customWidth="1"/>
    <col min="2939" max="2946" width="4.7109375" style="5" customWidth="1"/>
    <col min="2947" max="2947" width="5.5703125" style="5" customWidth="1"/>
    <col min="2948" max="2949" width="4.7109375" style="5" customWidth="1"/>
    <col min="2950" max="2951" width="5.5703125" style="5" customWidth="1"/>
    <col min="2952" max="2952" width="4.7109375" style="5" customWidth="1"/>
    <col min="2953" max="2954" width="5.5703125" style="5" customWidth="1"/>
    <col min="2955" max="2956" width="4.7109375" style="5" customWidth="1"/>
    <col min="2957" max="2957" width="6.28515625" style="5" customWidth="1"/>
    <col min="2958" max="2958" width="6" style="5" customWidth="1"/>
    <col min="2959" max="2959" width="7.7109375" style="5" customWidth="1"/>
    <col min="2960" max="2960" width="6.7109375" style="5" customWidth="1"/>
    <col min="2961" max="2961" width="10.42578125" style="5" customWidth="1"/>
    <col min="2962" max="2962" width="9.5703125" style="5" customWidth="1"/>
    <col min="2963" max="2963" width="9.7109375" style="5" customWidth="1"/>
    <col min="2964" max="2964" width="8.28515625" style="5" customWidth="1"/>
    <col min="2965" max="2965" width="4.5703125" style="5" customWidth="1"/>
    <col min="2966" max="2966" width="7.5703125" style="5" customWidth="1"/>
    <col min="2967" max="2967" width="5.85546875" style="5" customWidth="1"/>
    <col min="2968" max="2968" width="6.140625" style="5" customWidth="1"/>
    <col min="2969" max="2969" width="6" style="5" customWidth="1"/>
    <col min="2970" max="2970" width="6.28515625" style="5" customWidth="1"/>
    <col min="2971" max="2971" width="8.28515625" style="5" customWidth="1"/>
    <col min="2972" max="2972" width="10.42578125" style="5" customWidth="1"/>
    <col min="2973" max="3171" width="9" style="5"/>
    <col min="3172" max="3172" width="4.140625" style="5" customWidth="1"/>
    <col min="3173" max="3173" width="12.140625" style="5" customWidth="1"/>
    <col min="3174" max="3174" width="26.5703125" style="5" customWidth="1"/>
    <col min="3175" max="3176" width="5" style="5" customWidth="1"/>
    <col min="3177" max="3177" width="4.5703125" style="5" customWidth="1"/>
    <col min="3178" max="3178" width="7.42578125" style="5" customWidth="1"/>
    <col min="3179" max="3179" width="7.28515625" style="5" customWidth="1"/>
    <col min="3180" max="3181" width="4.7109375" style="5" customWidth="1"/>
    <col min="3182" max="3182" width="7.7109375" style="5" customWidth="1"/>
    <col min="3183" max="3184" width="4.7109375" style="5" customWidth="1"/>
    <col min="3185" max="3185" width="5.7109375" style="5" customWidth="1"/>
    <col min="3186" max="3186" width="5.28515625" style="5" customWidth="1"/>
    <col min="3187" max="3192" width="4.7109375" style="5" customWidth="1"/>
    <col min="3193" max="3193" width="5.85546875" style="5" customWidth="1"/>
    <col min="3194" max="3194" width="7.140625" style="5" customWidth="1"/>
    <col min="3195" max="3202" width="4.7109375" style="5" customWidth="1"/>
    <col min="3203" max="3203" width="5.5703125" style="5" customWidth="1"/>
    <col min="3204" max="3205" width="4.7109375" style="5" customWidth="1"/>
    <col min="3206" max="3207" width="5.5703125" style="5" customWidth="1"/>
    <col min="3208" max="3208" width="4.7109375" style="5" customWidth="1"/>
    <col min="3209" max="3210" width="5.5703125" style="5" customWidth="1"/>
    <col min="3211" max="3212" width="4.7109375" style="5" customWidth="1"/>
    <col min="3213" max="3213" width="6.28515625" style="5" customWidth="1"/>
    <col min="3214" max="3214" width="6" style="5" customWidth="1"/>
    <col min="3215" max="3215" width="7.7109375" style="5" customWidth="1"/>
    <col min="3216" max="3216" width="6.7109375" style="5" customWidth="1"/>
    <col min="3217" max="3217" width="10.42578125" style="5" customWidth="1"/>
    <col min="3218" max="3218" width="9.5703125" style="5" customWidth="1"/>
    <col min="3219" max="3219" width="9.7109375" style="5" customWidth="1"/>
    <col min="3220" max="3220" width="8.28515625" style="5" customWidth="1"/>
    <col min="3221" max="3221" width="4.5703125" style="5" customWidth="1"/>
    <col min="3222" max="3222" width="7.5703125" style="5" customWidth="1"/>
    <col min="3223" max="3223" width="5.85546875" style="5" customWidth="1"/>
    <col min="3224" max="3224" width="6.140625" style="5" customWidth="1"/>
    <col min="3225" max="3225" width="6" style="5" customWidth="1"/>
    <col min="3226" max="3226" width="6.28515625" style="5" customWidth="1"/>
    <col min="3227" max="3227" width="8.28515625" style="5" customWidth="1"/>
    <col min="3228" max="3228" width="10.42578125" style="5" customWidth="1"/>
    <col min="3229" max="3427" width="9" style="5"/>
    <col min="3428" max="3428" width="4.140625" style="5" customWidth="1"/>
    <col min="3429" max="3429" width="12.140625" style="5" customWidth="1"/>
    <col min="3430" max="3430" width="26.5703125" style="5" customWidth="1"/>
    <col min="3431" max="3432" width="5" style="5" customWidth="1"/>
    <col min="3433" max="3433" width="4.5703125" style="5" customWidth="1"/>
    <col min="3434" max="3434" width="7.42578125" style="5" customWidth="1"/>
    <col min="3435" max="3435" width="7.28515625" style="5" customWidth="1"/>
    <col min="3436" max="3437" width="4.7109375" style="5" customWidth="1"/>
    <col min="3438" max="3438" width="7.7109375" style="5" customWidth="1"/>
    <col min="3439" max="3440" width="4.7109375" style="5" customWidth="1"/>
    <col min="3441" max="3441" width="5.7109375" style="5" customWidth="1"/>
    <col min="3442" max="3442" width="5.28515625" style="5" customWidth="1"/>
    <col min="3443" max="3448" width="4.7109375" style="5" customWidth="1"/>
    <col min="3449" max="3449" width="5.85546875" style="5" customWidth="1"/>
    <col min="3450" max="3450" width="7.140625" style="5" customWidth="1"/>
    <col min="3451" max="3458" width="4.7109375" style="5" customWidth="1"/>
    <col min="3459" max="3459" width="5.5703125" style="5" customWidth="1"/>
    <col min="3460" max="3461" width="4.7109375" style="5" customWidth="1"/>
    <col min="3462" max="3463" width="5.5703125" style="5" customWidth="1"/>
    <col min="3464" max="3464" width="4.7109375" style="5" customWidth="1"/>
    <col min="3465" max="3466" width="5.5703125" style="5" customWidth="1"/>
    <col min="3467" max="3468" width="4.7109375" style="5" customWidth="1"/>
    <col min="3469" max="3469" width="6.28515625" style="5" customWidth="1"/>
    <col min="3470" max="3470" width="6" style="5" customWidth="1"/>
    <col min="3471" max="3471" width="7.7109375" style="5" customWidth="1"/>
    <col min="3472" max="3472" width="6.7109375" style="5" customWidth="1"/>
    <col min="3473" max="3473" width="10.42578125" style="5" customWidth="1"/>
    <col min="3474" max="3474" width="9.5703125" style="5" customWidth="1"/>
    <col min="3475" max="3475" width="9.7109375" style="5" customWidth="1"/>
    <col min="3476" max="3476" width="8.28515625" style="5" customWidth="1"/>
    <col min="3477" max="3477" width="4.5703125" style="5" customWidth="1"/>
    <col min="3478" max="3478" width="7.5703125" style="5" customWidth="1"/>
    <col min="3479" max="3479" width="5.85546875" style="5" customWidth="1"/>
    <col min="3480" max="3480" width="6.140625" style="5" customWidth="1"/>
    <col min="3481" max="3481" width="6" style="5" customWidth="1"/>
    <col min="3482" max="3482" width="6.28515625" style="5" customWidth="1"/>
    <col min="3483" max="3483" width="8.28515625" style="5" customWidth="1"/>
    <col min="3484" max="3484" width="10.42578125" style="5" customWidth="1"/>
    <col min="3485" max="3683" width="9" style="5"/>
    <col min="3684" max="3684" width="4.140625" style="5" customWidth="1"/>
    <col min="3685" max="3685" width="12.140625" style="5" customWidth="1"/>
    <col min="3686" max="3686" width="26.5703125" style="5" customWidth="1"/>
    <col min="3687" max="3688" width="5" style="5" customWidth="1"/>
    <col min="3689" max="3689" width="4.5703125" style="5" customWidth="1"/>
    <col min="3690" max="3690" width="7.42578125" style="5" customWidth="1"/>
    <col min="3691" max="3691" width="7.28515625" style="5" customWidth="1"/>
    <col min="3692" max="3693" width="4.7109375" style="5" customWidth="1"/>
    <col min="3694" max="3694" width="7.7109375" style="5" customWidth="1"/>
    <col min="3695" max="3696" width="4.7109375" style="5" customWidth="1"/>
    <col min="3697" max="3697" width="5.7109375" style="5" customWidth="1"/>
    <col min="3698" max="3698" width="5.28515625" style="5" customWidth="1"/>
    <col min="3699" max="3704" width="4.7109375" style="5" customWidth="1"/>
    <col min="3705" max="3705" width="5.85546875" style="5" customWidth="1"/>
    <col min="3706" max="3706" width="7.140625" style="5" customWidth="1"/>
    <col min="3707" max="3714" width="4.7109375" style="5" customWidth="1"/>
    <col min="3715" max="3715" width="5.5703125" style="5" customWidth="1"/>
    <col min="3716" max="3717" width="4.7109375" style="5" customWidth="1"/>
    <col min="3718" max="3719" width="5.5703125" style="5" customWidth="1"/>
    <col min="3720" max="3720" width="4.7109375" style="5" customWidth="1"/>
    <col min="3721" max="3722" width="5.5703125" style="5" customWidth="1"/>
    <col min="3723" max="3724" width="4.7109375" style="5" customWidth="1"/>
    <col min="3725" max="3725" width="6.28515625" style="5" customWidth="1"/>
    <col min="3726" max="3726" width="6" style="5" customWidth="1"/>
    <col min="3727" max="3727" width="7.7109375" style="5" customWidth="1"/>
    <col min="3728" max="3728" width="6.7109375" style="5" customWidth="1"/>
    <col min="3729" max="3729" width="10.42578125" style="5" customWidth="1"/>
    <col min="3730" max="3730" width="9.5703125" style="5" customWidth="1"/>
    <col min="3731" max="3731" width="9.7109375" style="5" customWidth="1"/>
    <col min="3732" max="3732" width="8.28515625" style="5" customWidth="1"/>
    <col min="3733" max="3733" width="4.5703125" style="5" customWidth="1"/>
    <col min="3734" max="3734" width="7.5703125" style="5" customWidth="1"/>
    <col min="3735" max="3735" width="5.85546875" style="5" customWidth="1"/>
    <col min="3736" max="3736" width="6.140625" style="5" customWidth="1"/>
    <col min="3737" max="3737" width="6" style="5" customWidth="1"/>
    <col min="3738" max="3738" width="6.28515625" style="5" customWidth="1"/>
    <col min="3739" max="3739" width="8.28515625" style="5" customWidth="1"/>
    <col min="3740" max="3740" width="10.42578125" style="5" customWidth="1"/>
    <col min="3741" max="3939" width="9" style="5"/>
    <col min="3940" max="3940" width="4.140625" style="5" customWidth="1"/>
    <col min="3941" max="3941" width="12.140625" style="5" customWidth="1"/>
    <col min="3942" max="3942" width="26.5703125" style="5" customWidth="1"/>
    <col min="3943" max="3944" width="5" style="5" customWidth="1"/>
    <col min="3945" max="3945" width="4.5703125" style="5" customWidth="1"/>
    <col min="3946" max="3946" width="7.42578125" style="5" customWidth="1"/>
    <col min="3947" max="3947" width="7.28515625" style="5" customWidth="1"/>
    <col min="3948" max="3949" width="4.7109375" style="5" customWidth="1"/>
    <col min="3950" max="3950" width="7.7109375" style="5" customWidth="1"/>
    <col min="3951" max="3952" width="4.7109375" style="5" customWidth="1"/>
    <col min="3953" max="3953" width="5.7109375" style="5" customWidth="1"/>
    <col min="3954" max="3954" width="5.28515625" style="5" customWidth="1"/>
    <col min="3955" max="3960" width="4.7109375" style="5" customWidth="1"/>
    <col min="3961" max="3961" width="5.85546875" style="5" customWidth="1"/>
    <col min="3962" max="3962" width="7.140625" style="5" customWidth="1"/>
    <col min="3963" max="3970" width="4.7109375" style="5" customWidth="1"/>
    <col min="3971" max="3971" width="5.5703125" style="5" customWidth="1"/>
    <col min="3972" max="3973" width="4.7109375" style="5" customWidth="1"/>
    <col min="3974" max="3975" width="5.5703125" style="5" customWidth="1"/>
    <col min="3976" max="3976" width="4.7109375" style="5" customWidth="1"/>
    <col min="3977" max="3978" width="5.5703125" style="5" customWidth="1"/>
    <col min="3979" max="3980" width="4.7109375" style="5" customWidth="1"/>
    <col min="3981" max="3981" width="6.28515625" style="5" customWidth="1"/>
    <col min="3982" max="3982" width="6" style="5" customWidth="1"/>
    <col min="3983" max="3983" width="7.7109375" style="5" customWidth="1"/>
    <col min="3984" max="3984" width="6.7109375" style="5" customWidth="1"/>
    <col min="3985" max="3985" width="10.42578125" style="5" customWidth="1"/>
    <col min="3986" max="3986" width="9.5703125" style="5" customWidth="1"/>
    <col min="3987" max="3987" width="9.7109375" style="5" customWidth="1"/>
    <col min="3988" max="3988" width="8.28515625" style="5" customWidth="1"/>
    <col min="3989" max="3989" width="4.5703125" style="5" customWidth="1"/>
    <col min="3990" max="3990" width="7.5703125" style="5" customWidth="1"/>
    <col min="3991" max="3991" width="5.85546875" style="5" customWidth="1"/>
    <col min="3992" max="3992" width="6.140625" style="5" customWidth="1"/>
    <col min="3993" max="3993" width="6" style="5" customWidth="1"/>
    <col min="3994" max="3994" width="6.28515625" style="5" customWidth="1"/>
    <col min="3995" max="3995" width="8.28515625" style="5" customWidth="1"/>
    <col min="3996" max="3996" width="10.42578125" style="5" customWidth="1"/>
    <col min="3997" max="4195" width="9" style="5"/>
    <col min="4196" max="4196" width="4.140625" style="5" customWidth="1"/>
    <col min="4197" max="4197" width="12.140625" style="5" customWidth="1"/>
    <col min="4198" max="4198" width="26.5703125" style="5" customWidth="1"/>
    <col min="4199" max="4200" width="5" style="5" customWidth="1"/>
    <col min="4201" max="4201" width="4.5703125" style="5" customWidth="1"/>
    <col min="4202" max="4202" width="7.42578125" style="5" customWidth="1"/>
    <col min="4203" max="4203" width="7.28515625" style="5" customWidth="1"/>
    <col min="4204" max="4205" width="4.7109375" style="5" customWidth="1"/>
    <col min="4206" max="4206" width="7.7109375" style="5" customWidth="1"/>
    <col min="4207" max="4208" width="4.7109375" style="5" customWidth="1"/>
    <col min="4209" max="4209" width="5.7109375" style="5" customWidth="1"/>
    <col min="4210" max="4210" width="5.28515625" style="5" customWidth="1"/>
    <col min="4211" max="4216" width="4.7109375" style="5" customWidth="1"/>
    <col min="4217" max="4217" width="5.85546875" style="5" customWidth="1"/>
    <col min="4218" max="4218" width="7.140625" style="5" customWidth="1"/>
    <col min="4219" max="4226" width="4.7109375" style="5" customWidth="1"/>
    <col min="4227" max="4227" width="5.5703125" style="5" customWidth="1"/>
    <col min="4228" max="4229" width="4.7109375" style="5" customWidth="1"/>
    <col min="4230" max="4231" width="5.5703125" style="5" customWidth="1"/>
    <col min="4232" max="4232" width="4.7109375" style="5" customWidth="1"/>
    <col min="4233" max="4234" width="5.5703125" style="5" customWidth="1"/>
    <col min="4235" max="4236" width="4.7109375" style="5" customWidth="1"/>
    <col min="4237" max="4237" width="6.28515625" style="5" customWidth="1"/>
    <col min="4238" max="4238" width="6" style="5" customWidth="1"/>
    <col min="4239" max="4239" width="7.7109375" style="5" customWidth="1"/>
    <col min="4240" max="4240" width="6.7109375" style="5" customWidth="1"/>
    <col min="4241" max="4241" width="10.42578125" style="5" customWidth="1"/>
    <col min="4242" max="4242" width="9.5703125" style="5" customWidth="1"/>
    <col min="4243" max="4243" width="9.7109375" style="5" customWidth="1"/>
    <col min="4244" max="4244" width="8.28515625" style="5" customWidth="1"/>
    <col min="4245" max="4245" width="4.5703125" style="5" customWidth="1"/>
    <col min="4246" max="4246" width="7.5703125" style="5" customWidth="1"/>
    <col min="4247" max="4247" width="5.85546875" style="5" customWidth="1"/>
    <col min="4248" max="4248" width="6.140625" style="5" customWidth="1"/>
    <col min="4249" max="4249" width="6" style="5" customWidth="1"/>
    <col min="4250" max="4250" width="6.28515625" style="5" customWidth="1"/>
    <col min="4251" max="4251" width="8.28515625" style="5" customWidth="1"/>
    <col min="4252" max="4252" width="10.42578125" style="5" customWidth="1"/>
    <col min="4253" max="4451" width="9" style="5"/>
    <col min="4452" max="4452" width="4.140625" style="5" customWidth="1"/>
    <col min="4453" max="4453" width="12.140625" style="5" customWidth="1"/>
    <col min="4454" max="4454" width="26.5703125" style="5" customWidth="1"/>
    <col min="4455" max="4456" width="5" style="5" customWidth="1"/>
    <col min="4457" max="4457" width="4.5703125" style="5" customWidth="1"/>
    <col min="4458" max="4458" width="7.42578125" style="5" customWidth="1"/>
    <col min="4459" max="4459" width="7.28515625" style="5" customWidth="1"/>
    <col min="4460" max="4461" width="4.7109375" style="5" customWidth="1"/>
    <col min="4462" max="4462" width="7.7109375" style="5" customWidth="1"/>
    <col min="4463" max="4464" width="4.7109375" style="5" customWidth="1"/>
    <col min="4465" max="4465" width="5.7109375" style="5" customWidth="1"/>
    <col min="4466" max="4466" width="5.28515625" style="5" customWidth="1"/>
    <col min="4467" max="4472" width="4.7109375" style="5" customWidth="1"/>
    <col min="4473" max="4473" width="5.85546875" style="5" customWidth="1"/>
    <col min="4474" max="4474" width="7.140625" style="5" customWidth="1"/>
    <col min="4475" max="4482" width="4.7109375" style="5" customWidth="1"/>
    <col min="4483" max="4483" width="5.5703125" style="5" customWidth="1"/>
    <col min="4484" max="4485" width="4.7109375" style="5" customWidth="1"/>
    <col min="4486" max="4487" width="5.5703125" style="5" customWidth="1"/>
    <col min="4488" max="4488" width="4.7109375" style="5" customWidth="1"/>
    <col min="4489" max="4490" width="5.5703125" style="5" customWidth="1"/>
    <col min="4491" max="4492" width="4.7109375" style="5" customWidth="1"/>
    <col min="4493" max="4493" width="6.28515625" style="5" customWidth="1"/>
    <col min="4494" max="4494" width="6" style="5" customWidth="1"/>
    <col min="4495" max="4495" width="7.7109375" style="5" customWidth="1"/>
    <col min="4496" max="4496" width="6.7109375" style="5" customWidth="1"/>
    <col min="4497" max="4497" width="10.42578125" style="5" customWidth="1"/>
    <col min="4498" max="4498" width="9.5703125" style="5" customWidth="1"/>
    <col min="4499" max="4499" width="9.7109375" style="5" customWidth="1"/>
    <col min="4500" max="4500" width="8.28515625" style="5" customWidth="1"/>
    <col min="4501" max="4501" width="4.5703125" style="5" customWidth="1"/>
    <col min="4502" max="4502" width="7.5703125" style="5" customWidth="1"/>
    <col min="4503" max="4503" width="5.85546875" style="5" customWidth="1"/>
    <col min="4504" max="4504" width="6.140625" style="5" customWidth="1"/>
    <col min="4505" max="4505" width="6" style="5" customWidth="1"/>
    <col min="4506" max="4506" width="6.28515625" style="5" customWidth="1"/>
    <col min="4507" max="4507" width="8.28515625" style="5" customWidth="1"/>
    <col min="4508" max="4508" width="10.42578125" style="5" customWidth="1"/>
    <col min="4509" max="4707" width="9" style="5"/>
    <col min="4708" max="4708" width="4.140625" style="5" customWidth="1"/>
    <col min="4709" max="4709" width="12.140625" style="5" customWidth="1"/>
    <col min="4710" max="4710" width="26.5703125" style="5" customWidth="1"/>
    <col min="4711" max="4712" width="5" style="5" customWidth="1"/>
    <col min="4713" max="4713" width="4.5703125" style="5" customWidth="1"/>
    <col min="4714" max="4714" width="7.42578125" style="5" customWidth="1"/>
    <col min="4715" max="4715" width="7.28515625" style="5" customWidth="1"/>
    <col min="4716" max="4717" width="4.7109375" style="5" customWidth="1"/>
    <col min="4718" max="4718" width="7.7109375" style="5" customWidth="1"/>
    <col min="4719" max="4720" width="4.7109375" style="5" customWidth="1"/>
    <col min="4721" max="4721" width="5.7109375" style="5" customWidth="1"/>
    <col min="4722" max="4722" width="5.28515625" style="5" customWidth="1"/>
    <col min="4723" max="4728" width="4.7109375" style="5" customWidth="1"/>
    <col min="4729" max="4729" width="5.85546875" style="5" customWidth="1"/>
    <col min="4730" max="4730" width="7.140625" style="5" customWidth="1"/>
    <col min="4731" max="4738" width="4.7109375" style="5" customWidth="1"/>
    <col min="4739" max="4739" width="5.5703125" style="5" customWidth="1"/>
    <col min="4740" max="4741" width="4.7109375" style="5" customWidth="1"/>
    <col min="4742" max="4743" width="5.5703125" style="5" customWidth="1"/>
    <col min="4744" max="4744" width="4.7109375" style="5" customWidth="1"/>
    <col min="4745" max="4746" width="5.5703125" style="5" customWidth="1"/>
    <col min="4747" max="4748" width="4.7109375" style="5" customWidth="1"/>
    <col min="4749" max="4749" width="6.28515625" style="5" customWidth="1"/>
    <col min="4750" max="4750" width="6" style="5" customWidth="1"/>
    <col min="4751" max="4751" width="7.7109375" style="5" customWidth="1"/>
    <col min="4752" max="4752" width="6.7109375" style="5" customWidth="1"/>
    <col min="4753" max="4753" width="10.42578125" style="5" customWidth="1"/>
    <col min="4754" max="4754" width="9.5703125" style="5" customWidth="1"/>
    <col min="4755" max="4755" width="9.7109375" style="5" customWidth="1"/>
    <col min="4756" max="4756" width="8.28515625" style="5" customWidth="1"/>
    <col min="4757" max="4757" width="4.5703125" style="5" customWidth="1"/>
    <col min="4758" max="4758" width="7.5703125" style="5" customWidth="1"/>
    <col min="4759" max="4759" width="5.85546875" style="5" customWidth="1"/>
    <col min="4760" max="4760" width="6.140625" style="5" customWidth="1"/>
    <col min="4761" max="4761" width="6" style="5" customWidth="1"/>
    <col min="4762" max="4762" width="6.28515625" style="5" customWidth="1"/>
    <col min="4763" max="4763" width="8.28515625" style="5" customWidth="1"/>
    <col min="4764" max="4764" width="10.42578125" style="5" customWidth="1"/>
    <col min="4765" max="4963" width="9" style="5"/>
    <col min="4964" max="4964" width="4.140625" style="5" customWidth="1"/>
    <col min="4965" max="4965" width="12.140625" style="5" customWidth="1"/>
    <col min="4966" max="4966" width="26.5703125" style="5" customWidth="1"/>
    <col min="4967" max="4968" width="5" style="5" customWidth="1"/>
    <col min="4969" max="4969" width="4.5703125" style="5" customWidth="1"/>
    <col min="4970" max="4970" width="7.42578125" style="5" customWidth="1"/>
    <col min="4971" max="4971" width="7.28515625" style="5" customWidth="1"/>
    <col min="4972" max="4973" width="4.7109375" style="5" customWidth="1"/>
    <col min="4974" max="4974" width="7.7109375" style="5" customWidth="1"/>
    <col min="4975" max="4976" width="4.7109375" style="5" customWidth="1"/>
    <col min="4977" max="4977" width="5.7109375" style="5" customWidth="1"/>
    <col min="4978" max="4978" width="5.28515625" style="5" customWidth="1"/>
    <col min="4979" max="4984" width="4.7109375" style="5" customWidth="1"/>
    <col min="4985" max="4985" width="5.85546875" style="5" customWidth="1"/>
    <col min="4986" max="4986" width="7.140625" style="5" customWidth="1"/>
    <col min="4987" max="4994" width="4.7109375" style="5" customWidth="1"/>
    <col min="4995" max="4995" width="5.5703125" style="5" customWidth="1"/>
    <col min="4996" max="4997" width="4.7109375" style="5" customWidth="1"/>
    <col min="4998" max="4999" width="5.5703125" style="5" customWidth="1"/>
    <col min="5000" max="5000" width="4.7109375" style="5" customWidth="1"/>
    <col min="5001" max="5002" width="5.5703125" style="5" customWidth="1"/>
    <col min="5003" max="5004" width="4.7109375" style="5" customWidth="1"/>
    <col min="5005" max="5005" width="6.28515625" style="5" customWidth="1"/>
    <col min="5006" max="5006" width="6" style="5" customWidth="1"/>
    <col min="5007" max="5007" width="7.7109375" style="5" customWidth="1"/>
    <col min="5008" max="5008" width="6.7109375" style="5" customWidth="1"/>
    <col min="5009" max="5009" width="10.42578125" style="5" customWidth="1"/>
    <col min="5010" max="5010" width="9.5703125" style="5" customWidth="1"/>
    <col min="5011" max="5011" width="9.7109375" style="5" customWidth="1"/>
    <col min="5012" max="5012" width="8.28515625" style="5" customWidth="1"/>
    <col min="5013" max="5013" width="4.5703125" style="5" customWidth="1"/>
    <col min="5014" max="5014" width="7.5703125" style="5" customWidth="1"/>
    <col min="5015" max="5015" width="5.85546875" style="5" customWidth="1"/>
    <col min="5016" max="5016" width="6.140625" style="5" customWidth="1"/>
    <col min="5017" max="5017" width="6" style="5" customWidth="1"/>
    <col min="5018" max="5018" width="6.28515625" style="5" customWidth="1"/>
    <col min="5019" max="5019" width="8.28515625" style="5" customWidth="1"/>
    <col min="5020" max="5020" width="10.42578125" style="5" customWidth="1"/>
    <col min="5021" max="5219" width="9" style="5"/>
    <col min="5220" max="5220" width="4.140625" style="5" customWidth="1"/>
    <col min="5221" max="5221" width="12.140625" style="5" customWidth="1"/>
    <col min="5222" max="5222" width="26.5703125" style="5" customWidth="1"/>
    <col min="5223" max="5224" width="5" style="5" customWidth="1"/>
    <col min="5225" max="5225" width="4.5703125" style="5" customWidth="1"/>
    <col min="5226" max="5226" width="7.42578125" style="5" customWidth="1"/>
    <col min="5227" max="5227" width="7.28515625" style="5" customWidth="1"/>
    <col min="5228" max="5229" width="4.7109375" style="5" customWidth="1"/>
    <col min="5230" max="5230" width="7.7109375" style="5" customWidth="1"/>
    <col min="5231" max="5232" width="4.7109375" style="5" customWidth="1"/>
    <col min="5233" max="5233" width="5.7109375" style="5" customWidth="1"/>
    <col min="5234" max="5234" width="5.28515625" style="5" customWidth="1"/>
    <col min="5235" max="5240" width="4.7109375" style="5" customWidth="1"/>
    <col min="5241" max="5241" width="5.85546875" style="5" customWidth="1"/>
    <col min="5242" max="5242" width="7.140625" style="5" customWidth="1"/>
    <col min="5243" max="5250" width="4.7109375" style="5" customWidth="1"/>
    <col min="5251" max="5251" width="5.5703125" style="5" customWidth="1"/>
    <col min="5252" max="5253" width="4.7109375" style="5" customWidth="1"/>
    <col min="5254" max="5255" width="5.5703125" style="5" customWidth="1"/>
    <col min="5256" max="5256" width="4.7109375" style="5" customWidth="1"/>
    <col min="5257" max="5258" width="5.5703125" style="5" customWidth="1"/>
    <col min="5259" max="5260" width="4.7109375" style="5" customWidth="1"/>
    <col min="5261" max="5261" width="6.28515625" style="5" customWidth="1"/>
    <col min="5262" max="5262" width="6" style="5" customWidth="1"/>
    <col min="5263" max="5263" width="7.7109375" style="5" customWidth="1"/>
    <col min="5264" max="5264" width="6.7109375" style="5" customWidth="1"/>
    <col min="5265" max="5265" width="10.42578125" style="5" customWidth="1"/>
    <col min="5266" max="5266" width="9.5703125" style="5" customWidth="1"/>
    <col min="5267" max="5267" width="9.7109375" style="5" customWidth="1"/>
    <col min="5268" max="5268" width="8.28515625" style="5" customWidth="1"/>
    <col min="5269" max="5269" width="4.5703125" style="5" customWidth="1"/>
    <col min="5270" max="5270" width="7.5703125" style="5" customWidth="1"/>
    <col min="5271" max="5271" width="5.85546875" style="5" customWidth="1"/>
    <col min="5272" max="5272" width="6.140625" style="5" customWidth="1"/>
    <col min="5273" max="5273" width="6" style="5" customWidth="1"/>
    <col min="5274" max="5274" width="6.28515625" style="5" customWidth="1"/>
    <col min="5275" max="5275" width="8.28515625" style="5" customWidth="1"/>
    <col min="5276" max="5276" width="10.42578125" style="5" customWidth="1"/>
    <col min="5277" max="5475" width="9" style="5"/>
    <col min="5476" max="5476" width="4.140625" style="5" customWidth="1"/>
    <col min="5477" max="5477" width="12.140625" style="5" customWidth="1"/>
    <col min="5478" max="5478" width="26.5703125" style="5" customWidth="1"/>
    <col min="5479" max="5480" width="5" style="5" customWidth="1"/>
    <col min="5481" max="5481" width="4.5703125" style="5" customWidth="1"/>
    <col min="5482" max="5482" width="7.42578125" style="5" customWidth="1"/>
    <col min="5483" max="5483" width="7.28515625" style="5" customWidth="1"/>
    <col min="5484" max="5485" width="4.7109375" style="5" customWidth="1"/>
    <col min="5486" max="5486" width="7.7109375" style="5" customWidth="1"/>
    <col min="5487" max="5488" width="4.7109375" style="5" customWidth="1"/>
    <col min="5489" max="5489" width="5.7109375" style="5" customWidth="1"/>
    <col min="5490" max="5490" width="5.28515625" style="5" customWidth="1"/>
    <col min="5491" max="5496" width="4.7109375" style="5" customWidth="1"/>
    <col min="5497" max="5497" width="5.85546875" style="5" customWidth="1"/>
    <col min="5498" max="5498" width="7.140625" style="5" customWidth="1"/>
    <col min="5499" max="5506" width="4.7109375" style="5" customWidth="1"/>
    <col min="5507" max="5507" width="5.5703125" style="5" customWidth="1"/>
    <col min="5508" max="5509" width="4.7109375" style="5" customWidth="1"/>
    <col min="5510" max="5511" width="5.5703125" style="5" customWidth="1"/>
    <col min="5512" max="5512" width="4.7109375" style="5" customWidth="1"/>
    <col min="5513" max="5514" width="5.5703125" style="5" customWidth="1"/>
    <col min="5515" max="5516" width="4.7109375" style="5" customWidth="1"/>
    <col min="5517" max="5517" width="6.28515625" style="5" customWidth="1"/>
    <col min="5518" max="5518" width="6" style="5" customWidth="1"/>
    <col min="5519" max="5519" width="7.7109375" style="5" customWidth="1"/>
    <col min="5520" max="5520" width="6.7109375" style="5" customWidth="1"/>
    <col min="5521" max="5521" width="10.42578125" style="5" customWidth="1"/>
    <col min="5522" max="5522" width="9.5703125" style="5" customWidth="1"/>
    <col min="5523" max="5523" width="9.7109375" style="5" customWidth="1"/>
    <col min="5524" max="5524" width="8.28515625" style="5" customWidth="1"/>
    <col min="5525" max="5525" width="4.5703125" style="5" customWidth="1"/>
    <col min="5526" max="5526" width="7.5703125" style="5" customWidth="1"/>
    <col min="5527" max="5527" width="5.85546875" style="5" customWidth="1"/>
    <col min="5528" max="5528" width="6.140625" style="5" customWidth="1"/>
    <col min="5529" max="5529" width="6" style="5" customWidth="1"/>
    <col min="5530" max="5530" width="6.28515625" style="5" customWidth="1"/>
    <col min="5531" max="5531" width="8.28515625" style="5" customWidth="1"/>
    <col min="5532" max="5532" width="10.42578125" style="5" customWidth="1"/>
    <col min="5533" max="5731" width="9" style="5"/>
    <col min="5732" max="5732" width="4.140625" style="5" customWidth="1"/>
    <col min="5733" max="5733" width="12.140625" style="5" customWidth="1"/>
    <col min="5734" max="5734" width="26.5703125" style="5" customWidth="1"/>
    <col min="5735" max="5736" width="5" style="5" customWidth="1"/>
    <col min="5737" max="5737" width="4.5703125" style="5" customWidth="1"/>
    <col min="5738" max="5738" width="7.42578125" style="5" customWidth="1"/>
    <col min="5739" max="5739" width="7.28515625" style="5" customWidth="1"/>
    <col min="5740" max="5741" width="4.7109375" style="5" customWidth="1"/>
    <col min="5742" max="5742" width="7.7109375" style="5" customWidth="1"/>
    <col min="5743" max="5744" width="4.7109375" style="5" customWidth="1"/>
    <col min="5745" max="5745" width="5.7109375" style="5" customWidth="1"/>
    <col min="5746" max="5746" width="5.28515625" style="5" customWidth="1"/>
    <col min="5747" max="5752" width="4.7109375" style="5" customWidth="1"/>
    <col min="5753" max="5753" width="5.85546875" style="5" customWidth="1"/>
    <col min="5754" max="5754" width="7.140625" style="5" customWidth="1"/>
    <col min="5755" max="5762" width="4.7109375" style="5" customWidth="1"/>
    <col min="5763" max="5763" width="5.5703125" style="5" customWidth="1"/>
    <col min="5764" max="5765" width="4.7109375" style="5" customWidth="1"/>
    <col min="5766" max="5767" width="5.5703125" style="5" customWidth="1"/>
    <col min="5768" max="5768" width="4.7109375" style="5" customWidth="1"/>
    <col min="5769" max="5770" width="5.5703125" style="5" customWidth="1"/>
    <col min="5771" max="5772" width="4.7109375" style="5" customWidth="1"/>
    <col min="5773" max="5773" width="6.28515625" style="5" customWidth="1"/>
    <col min="5774" max="5774" width="6" style="5" customWidth="1"/>
    <col min="5775" max="5775" width="7.7109375" style="5" customWidth="1"/>
    <col min="5776" max="5776" width="6.7109375" style="5" customWidth="1"/>
    <col min="5777" max="5777" width="10.42578125" style="5" customWidth="1"/>
    <col min="5778" max="5778" width="9.5703125" style="5" customWidth="1"/>
    <col min="5779" max="5779" width="9.7109375" style="5" customWidth="1"/>
    <col min="5780" max="5780" width="8.28515625" style="5" customWidth="1"/>
    <col min="5781" max="5781" width="4.5703125" style="5" customWidth="1"/>
    <col min="5782" max="5782" width="7.5703125" style="5" customWidth="1"/>
    <col min="5783" max="5783" width="5.85546875" style="5" customWidth="1"/>
    <col min="5784" max="5784" width="6.140625" style="5" customWidth="1"/>
    <col min="5785" max="5785" width="6" style="5" customWidth="1"/>
    <col min="5786" max="5786" width="6.28515625" style="5" customWidth="1"/>
    <col min="5787" max="5787" width="8.28515625" style="5" customWidth="1"/>
    <col min="5788" max="5788" width="10.42578125" style="5" customWidth="1"/>
    <col min="5789" max="5987" width="9" style="5"/>
    <col min="5988" max="5988" width="4.140625" style="5" customWidth="1"/>
    <col min="5989" max="5989" width="12.140625" style="5" customWidth="1"/>
    <col min="5990" max="5990" width="26.5703125" style="5" customWidth="1"/>
    <col min="5991" max="5992" width="5" style="5" customWidth="1"/>
    <col min="5993" max="5993" width="4.5703125" style="5" customWidth="1"/>
    <col min="5994" max="5994" width="7.42578125" style="5" customWidth="1"/>
    <col min="5995" max="5995" width="7.28515625" style="5" customWidth="1"/>
    <col min="5996" max="5997" width="4.7109375" style="5" customWidth="1"/>
    <col min="5998" max="5998" width="7.7109375" style="5" customWidth="1"/>
    <col min="5999" max="6000" width="4.7109375" style="5" customWidth="1"/>
    <col min="6001" max="6001" width="5.7109375" style="5" customWidth="1"/>
    <col min="6002" max="6002" width="5.28515625" style="5" customWidth="1"/>
    <col min="6003" max="6008" width="4.7109375" style="5" customWidth="1"/>
    <col min="6009" max="6009" width="5.85546875" style="5" customWidth="1"/>
    <col min="6010" max="6010" width="7.140625" style="5" customWidth="1"/>
    <col min="6011" max="6018" width="4.7109375" style="5" customWidth="1"/>
    <col min="6019" max="6019" width="5.5703125" style="5" customWidth="1"/>
    <col min="6020" max="6021" width="4.7109375" style="5" customWidth="1"/>
    <col min="6022" max="6023" width="5.5703125" style="5" customWidth="1"/>
    <col min="6024" max="6024" width="4.7109375" style="5" customWidth="1"/>
    <col min="6025" max="6026" width="5.5703125" style="5" customWidth="1"/>
    <col min="6027" max="6028" width="4.7109375" style="5" customWidth="1"/>
    <col min="6029" max="6029" width="6.28515625" style="5" customWidth="1"/>
    <col min="6030" max="6030" width="6" style="5" customWidth="1"/>
    <col min="6031" max="6031" width="7.7109375" style="5" customWidth="1"/>
    <col min="6032" max="6032" width="6.7109375" style="5" customWidth="1"/>
    <col min="6033" max="6033" width="10.42578125" style="5" customWidth="1"/>
    <col min="6034" max="6034" width="9.5703125" style="5" customWidth="1"/>
    <col min="6035" max="6035" width="9.7109375" style="5" customWidth="1"/>
    <col min="6036" max="6036" width="8.28515625" style="5" customWidth="1"/>
    <col min="6037" max="6037" width="4.5703125" style="5" customWidth="1"/>
    <col min="6038" max="6038" width="7.5703125" style="5" customWidth="1"/>
    <col min="6039" max="6039" width="5.85546875" style="5" customWidth="1"/>
    <col min="6040" max="6040" width="6.140625" style="5" customWidth="1"/>
    <col min="6041" max="6041" width="6" style="5" customWidth="1"/>
    <col min="6042" max="6042" width="6.28515625" style="5" customWidth="1"/>
    <col min="6043" max="6043" width="8.28515625" style="5" customWidth="1"/>
    <col min="6044" max="6044" width="10.42578125" style="5" customWidth="1"/>
    <col min="6045" max="6243" width="9" style="5"/>
    <col min="6244" max="6244" width="4.140625" style="5" customWidth="1"/>
    <col min="6245" max="6245" width="12.140625" style="5" customWidth="1"/>
    <col min="6246" max="6246" width="26.5703125" style="5" customWidth="1"/>
    <col min="6247" max="6248" width="5" style="5" customWidth="1"/>
    <col min="6249" max="6249" width="4.5703125" style="5" customWidth="1"/>
    <col min="6250" max="6250" width="7.42578125" style="5" customWidth="1"/>
    <col min="6251" max="6251" width="7.28515625" style="5" customWidth="1"/>
    <col min="6252" max="6253" width="4.7109375" style="5" customWidth="1"/>
    <col min="6254" max="6254" width="7.7109375" style="5" customWidth="1"/>
    <col min="6255" max="6256" width="4.7109375" style="5" customWidth="1"/>
    <col min="6257" max="6257" width="5.7109375" style="5" customWidth="1"/>
    <col min="6258" max="6258" width="5.28515625" style="5" customWidth="1"/>
    <col min="6259" max="6264" width="4.7109375" style="5" customWidth="1"/>
    <col min="6265" max="6265" width="5.85546875" style="5" customWidth="1"/>
    <col min="6266" max="6266" width="7.140625" style="5" customWidth="1"/>
    <col min="6267" max="6274" width="4.7109375" style="5" customWidth="1"/>
    <col min="6275" max="6275" width="5.5703125" style="5" customWidth="1"/>
    <col min="6276" max="6277" width="4.7109375" style="5" customWidth="1"/>
    <col min="6278" max="6279" width="5.5703125" style="5" customWidth="1"/>
    <col min="6280" max="6280" width="4.7109375" style="5" customWidth="1"/>
    <col min="6281" max="6282" width="5.5703125" style="5" customWidth="1"/>
    <col min="6283" max="6284" width="4.7109375" style="5" customWidth="1"/>
    <col min="6285" max="6285" width="6.28515625" style="5" customWidth="1"/>
    <col min="6286" max="6286" width="6" style="5" customWidth="1"/>
    <col min="6287" max="6287" width="7.7109375" style="5" customWidth="1"/>
    <col min="6288" max="6288" width="6.7109375" style="5" customWidth="1"/>
    <col min="6289" max="6289" width="10.42578125" style="5" customWidth="1"/>
    <col min="6290" max="6290" width="9.5703125" style="5" customWidth="1"/>
    <col min="6291" max="6291" width="9.7109375" style="5" customWidth="1"/>
    <col min="6292" max="6292" width="8.28515625" style="5" customWidth="1"/>
    <col min="6293" max="6293" width="4.5703125" style="5" customWidth="1"/>
    <col min="6294" max="6294" width="7.5703125" style="5" customWidth="1"/>
    <col min="6295" max="6295" width="5.85546875" style="5" customWidth="1"/>
    <col min="6296" max="6296" width="6.140625" style="5" customWidth="1"/>
    <col min="6297" max="6297" width="6" style="5" customWidth="1"/>
    <col min="6298" max="6298" width="6.28515625" style="5" customWidth="1"/>
    <col min="6299" max="6299" width="8.28515625" style="5" customWidth="1"/>
    <col min="6300" max="6300" width="10.42578125" style="5" customWidth="1"/>
    <col min="6301" max="6499" width="9" style="5"/>
    <col min="6500" max="6500" width="4.140625" style="5" customWidth="1"/>
    <col min="6501" max="6501" width="12.140625" style="5" customWidth="1"/>
    <col min="6502" max="6502" width="26.5703125" style="5" customWidth="1"/>
    <col min="6503" max="6504" width="5" style="5" customWidth="1"/>
    <col min="6505" max="6505" width="4.5703125" style="5" customWidth="1"/>
    <col min="6506" max="6506" width="7.42578125" style="5" customWidth="1"/>
    <col min="6507" max="6507" width="7.28515625" style="5" customWidth="1"/>
    <col min="6508" max="6509" width="4.7109375" style="5" customWidth="1"/>
    <col min="6510" max="6510" width="7.7109375" style="5" customWidth="1"/>
    <col min="6511" max="6512" width="4.7109375" style="5" customWidth="1"/>
    <col min="6513" max="6513" width="5.7109375" style="5" customWidth="1"/>
    <col min="6514" max="6514" width="5.28515625" style="5" customWidth="1"/>
    <col min="6515" max="6520" width="4.7109375" style="5" customWidth="1"/>
    <col min="6521" max="6521" width="5.85546875" style="5" customWidth="1"/>
    <col min="6522" max="6522" width="7.140625" style="5" customWidth="1"/>
    <col min="6523" max="6530" width="4.7109375" style="5" customWidth="1"/>
    <col min="6531" max="6531" width="5.5703125" style="5" customWidth="1"/>
    <col min="6532" max="6533" width="4.7109375" style="5" customWidth="1"/>
    <col min="6534" max="6535" width="5.5703125" style="5" customWidth="1"/>
    <col min="6536" max="6536" width="4.7109375" style="5" customWidth="1"/>
    <col min="6537" max="6538" width="5.5703125" style="5" customWidth="1"/>
    <col min="6539" max="6540" width="4.7109375" style="5" customWidth="1"/>
    <col min="6541" max="6541" width="6.28515625" style="5" customWidth="1"/>
    <col min="6542" max="6542" width="6" style="5" customWidth="1"/>
    <col min="6543" max="6543" width="7.7109375" style="5" customWidth="1"/>
    <col min="6544" max="6544" width="6.7109375" style="5" customWidth="1"/>
    <col min="6545" max="6545" width="10.42578125" style="5" customWidth="1"/>
    <col min="6546" max="6546" width="9.5703125" style="5" customWidth="1"/>
    <col min="6547" max="6547" width="9.7109375" style="5" customWidth="1"/>
    <col min="6548" max="6548" width="8.28515625" style="5" customWidth="1"/>
    <col min="6549" max="6549" width="4.5703125" style="5" customWidth="1"/>
    <col min="6550" max="6550" width="7.5703125" style="5" customWidth="1"/>
    <col min="6551" max="6551" width="5.85546875" style="5" customWidth="1"/>
    <col min="6552" max="6552" width="6.140625" style="5" customWidth="1"/>
    <col min="6553" max="6553" width="6" style="5" customWidth="1"/>
    <col min="6554" max="6554" width="6.28515625" style="5" customWidth="1"/>
    <col min="6555" max="6555" width="8.28515625" style="5" customWidth="1"/>
    <col min="6556" max="6556" width="10.42578125" style="5" customWidth="1"/>
    <col min="6557" max="6755" width="9" style="5"/>
    <col min="6756" max="6756" width="4.140625" style="5" customWidth="1"/>
    <col min="6757" max="6757" width="12.140625" style="5" customWidth="1"/>
    <col min="6758" max="6758" width="26.5703125" style="5" customWidth="1"/>
    <col min="6759" max="6760" width="5" style="5" customWidth="1"/>
    <col min="6761" max="6761" width="4.5703125" style="5" customWidth="1"/>
    <col min="6762" max="6762" width="7.42578125" style="5" customWidth="1"/>
    <col min="6763" max="6763" width="7.28515625" style="5" customWidth="1"/>
    <col min="6764" max="6765" width="4.7109375" style="5" customWidth="1"/>
    <col min="6766" max="6766" width="7.7109375" style="5" customWidth="1"/>
    <col min="6767" max="6768" width="4.7109375" style="5" customWidth="1"/>
    <col min="6769" max="6769" width="5.7109375" style="5" customWidth="1"/>
    <col min="6770" max="6770" width="5.28515625" style="5" customWidth="1"/>
    <col min="6771" max="6776" width="4.7109375" style="5" customWidth="1"/>
    <col min="6777" max="6777" width="5.85546875" style="5" customWidth="1"/>
    <col min="6778" max="6778" width="7.140625" style="5" customWidth="1"/>
    <col min="6779" max="6786" width="4.7109375" style="5" customWidth="1"/>
    <col min="6787" max="6787" width="5.5703125" style="5" customWidth="1"/>
    <col min="6788" max="6789" width="4.7109375" style="5" customWidth="1"/>
    <col min="6790" max="6791" width="5.5703125" style="5" customWidth="1"/>
    <col min="6792" max="6792" width="4.7109375" style="5" customWidth="1"/>
    <col min="6793" max="6794" width="5.5703125" style="5" customWidth="1"/>
    <col min="6795" max="6796" width="4.7109375" style="5" customWidth="1"/>
    <col min="6797" max="6797" width="6.28515625" style="5" customWidth="1"/>
    <col min="6798" max="6798" width="6" style="5" customWidth="1"/>
    <col min="6799" max="6799" width="7.7109375" style="5" customWidth="1"/>
    <col min="6800" max="6800" width="6.7109375" style="5" customWidth="1"/>
    <col min="6801" max="6801" width="10.42578125" style="5" customWidth="1"/>
    <col min="6802" max="6802" width="9.5703125" style="5" customWidth="1"/>
    <col min="6803" max="6803" width="9.7109375" style="5" customWidth="1"/>
    <col min="6804" max="6804" width="8.28515625" style="5" customWidth="1"/>
    <col min="6805" max="6805" width="4.5703125" style="5" customWidth="1"/>
    <col min="6806" max="6806" width="7.5703125" style="5" customWidth="1"/>
    <col min="6807" max="6807" width="5.85546875" style="5" customWidth="1"/>
    <col min="6808" max="6808" width="6.140625" style="5" customWidth="1"/>
    <col min="6809" max="6809" width="6" style="5" customWidth="1"/>
    <col min="6810" max="6810" width="6.28515625" style="5" customWidth="1"/>
    <col min="6811" max="6811" width="8.28515625" style="5" customWidth="1"/>
    <col min="6812" max="6812" width="10.42578125" style="5" customWidth="1"/>
    <col min="6813" max="7011" width="9" style="5"/>
    <col min="7012" max="7012" width="4.140625" style="5" customWidth="1"/>
    <col min="7013" max="7013" width="12.140625" style="5" customWidth="1"/>
    <col min="7014" max="7014" width="26.5703125" style="5" customWidth="1"/>
    <col min="7015" max="7016" width="5" style="5" customWidth="1"/>
    <col min="7017" max="7017" width="4.5703125" style="5" customWidth="1"/>
    <col min="7018" max="7018" width="7.42578125" style="5" customWidth="1"/>
    <col min="7019" max="7019" width="7.28515625" style="5" customWidth="1"/>
    <col min="7020" max="7021" width="4.7109375" style="5" customWidth="1"/>
    <col min="7022" max="7022" width="7.7109375" style="5" customWidth="1"/>
    <col min="7023" max="7024" width="4.7109375" style="5" customWidth="1"/>
    <col min="7025" max="7025" width="5.7109375" style="5" customWidth="1"/>
    <col min="7026" max="7026" width="5.28515625" style="5" customWidth="1"/>
    <col min="7027" max="7032" width="4.7109375" style="5" customWidth="1"/>
    <col min="7033" max="7033" width="5.85546875" style="5" customWidth="1"/>
    <col min="7034" max="7034" width="7.140625" style="5" customWidth="1"/>
    <col min="7035" max="7042" width="4.7109375" style="5" customWidth="1"/>
    <col min="7043" max="7043" width="5.5703125" style="5" customWidth="1"/>
    <col min="7044" max="7045" width="4.7109375" style="5" customWidth="1"/>
    <col min="7046" max="7047" width="5.5703125" style="5" customWidth="1"/>
    <col min="7048" max="7048" width="4.7109375" style="5" customWidth="1"/>
    <col min="7049" max="7050" width="5.5703125" style="5" customWidth="1"/>
    <col min="7051" max="7052" width="4.7109375" style="5" customWidth="1"/>
    <col min="7053" max="7053" width="6.28515625" style="5" customWidth="1"/>
    <col min="7054" max="7054" width="6" style="5" customWidth="1"/>
    <col min="7055" max="7055" width="7.7109375" style="5" customWidth="1"/>
    <col min="7056" max="7056" width="6.7109375" style="5" customWidth="1"/>
    <col min="7057" max="7057" width="10.42578125" style="5" customWidth="1"/>
    <col min="7058" max="7058" width="9.5703125" style="5" customWidth="1"/>
    <col min="7059" max="7059" width="9.7109375" style="5" customWidth="1"/>
    <col min="7060" max="7060" width="8.28515625" style="5" customWidth="1"/>
    <col min="7061" max="7061" width="4.5703125" style="5" customWidth="1"/>
    <col min="7062" max="7062" width="7.5703125" style="5" customWidth="1"/>
    <col min="7063" max="7063" width="5.85546875" style="5" customWidth="1"/>
    <col min="7064" max="7064" width="6.140625" style="5" customWidth="1"/>
    <col min="7065" max="7065" width="6" style="5" customWidth="1"/>
    <col min="7066" max="7066" width="6.28515625" style="5" customWidth="1"/>
    <col min="7067" max="7067" width="8.28515625" style="5" customWidth="1"/>
    <col min="7068" max="7068" width="10.42578125" style="5" customWidth="1"/>
    <col min="7069" max="7267" width="9" style="5"/>
    <col min="7268" max="7268" width="4.140625" style="5" customWidth="1"/>
    <col min="7269" max="7269" width="12.140625" style="5" customWidth="1"/>
    <col min="7270" max="7270" width="26.5703125" style="5" customWidth="1"/>
    <col min="7271" max="7272" width="5" style="5" customWidth="1"/>
    <col min="7273" max="7273" width="4.5703125" style="5" customWidth="1"/>
    <col min="7274" max="7274" width="7.42578125" style="5" customWidth="1"/>
    <col min="7275" max="7275" width="7.28515625" style="5" customWidth="1"/>
    <col min="7276" max="7277" width="4.7109375" style="5" customWidth="1"/>
    <col min="7278" max="7278" width="7.7109375" style="5" customWidth="1"/>
    <col min="7279" max="7280" width="4.7109375" style="5" customWidth="1"/>
    <col min="7281" max="7281" width="5.7109375" style="5" customWidth="1"/>
    <col min="7282" max="7282" width="5.28515625" style="5" customWidth="1"/>
    <col min="7283" max="7288" width="4.7109375" style="5" customWidth="1"/>
    <col min="7289" max="7289" width="5.85546875" style="5" customWidth="1"/>
    <col min="7290" max="7290" width="7.140625" style="5" customWidth="1"/>
    <col min="7291" max="7298" width="4.7109375" style="5" customWidth="1"/>
    <col min="7299" max="7299" width="5.5703125" style="5" customWidth="1"/>
    <col min="7300" max="7301" width="4.7109375" style="5" customWidth="1"/>
    <col min="7302" max="7303" width="5.5703125" style="5" customWidth="1"/>
    <col min="7304" max="7304" width="4.7109375" style="5" customWidth="1"/>
    <col min="7305" max="7306" width="5.5703125" style="5" customWidth="1"/>
    <col min="7307" max="7308" width="4.7109375" style="5" customWidth="1"/>
    <col min="7309" max="7309" width="6.28515625" style="5" customWidth="1"/>
    <col min="7310" max="7310" width="6" style="5" customWidth="1"/>
    <col min="7311" max="7311" width="7.7109375" style="5" customWidth="1"/>
    <col min="7312" max="7312" width="6.7109375" style="5" customWidth="1"/>
    <col min="7313" max="7313" width="10.42578125" style="5" customWidth="1"/>
    <col min="7314" max="7314" width="9.5703125" style="5" customWidth="1"/>
    <col min="7315" max="7315" width="9.7109375" style="5" customWidth="1"/>
    <col min="7316" max="7316" width="8.28515625" style="5" customWidth="1"/>
    <col min="7317" max="7317" width="4.5703125" style="5" customWidth="1"/>
    <col min="7318" max="7318" width="7.5703125" style="5" customWidth="1"/>
    <col min="7319" max="7319" width="5.85546875" style="5" customWidth="1"/>
    <col min="7320" max="7320" width="6.140625" style="5" customWidth="1"/>
    <col min="7321" max="7321" width="6" style="5" customWidth="1"/>
    <col min="7322" max="7322" width="6.28515625" style="5" customWidth="1"/>
    <col min="7323" max="7323" width="8.28515625" style="5" customWidth="1"/>
    <col min="7324" max="7324" width="10.42578125" style="5" customWidth="1"/>
    <col min="7325" max="7523" width="9" style="5"/>
    <col min="7524" max="7524" width="4.140625" style="5" customWidth="1"/>
    <col min="7525" max="7525" width="12.140625" style="5" customWidth="1"/>
    <col min="7526" max="7526" width="26.5703125" style="5" customWidth="1"/>
    <col min="7527" max="7528" width="5" style="5" customWidth="1"/>
    <col min="7529" max="7529" width="4.5703125" style="5" customWidth="1"/>
    <col min="7530" max="7530" width="7.42578125" style="5" customWidth="1"/>
    <col min="7531" max="7531" width="7.28515625" style="5" customWidth="1"/>
    <col min="7532" max="7533" width="4.7109375" style="5" customWidth="1"/>
    <col min="7534" max="7534" width="7.7109375" style="5" customWidth="1"/>
    <col min="7535" max="7536" width="4.7109375" style="5" customWidth="1"/>
    <col min="7537" max="7537" width="5.7109375" style="5" customWidth="1"/>
    <col min="7538" max="7538" width="5.28515625" style="5" customWidth="1"/>
    <col min="7539" max="7544" width="4.7109375" style="5" customWidth="1"/>
    <col min="7545" max="7545" width="5.85546875" style="5" customWidth="1"/>
    <col min="7546" max="7546" width="7.140625" style="5" customWidth="1"/>
    <col min="7547" max="7554" width="4.7109375" style="5" customWidth="1"/>
    <col min="7555" max="7555" width="5.5703125" style="5" customWidth="1"/>
    <col min="7556" max="7557" width="4.7109375" style="5" customWidth="1"/>
    <col min="7558" max="7559" width="5.5703125" style="5" customWidth="1"/>
    <col min="7560" max="7560" width="4.7109375" style="5" customWidth="1"/>
    <col min="7561" max="7562" width="5.5703125" style="5" customWidth="1"/>
    <col min="7563" max="7564" width="4.7109375" style="5" customWidth="1"/>
    <col min="7565" max="7565" width="6.28515625" style="5" customWidth="1"/>
    <col min="7566" max="7566" width="6" style="5" customWidth="1"/>
    <col min="7567" max="7567" width="7.7109375" style="5" customWidth="1"/>
    <col min="7568" max="7568" width="6.7109375" style="5" customWidth="1"/>
    <col min="7569" max="7569" width="10.42578125" style="5" customWidth="1"/>
    <col min="7570" max="7570" width="9.5703125" style="5" customWidth="1"/>
    <col min="7571" max="7571" width="9.7109375" style="5" customWidth="1"/>
    <col min="7572" max="7572" width="8.28515625" style="5" customWidth="1"/>
    <col min="7573" max="7573" width="4.5703125" style="5" customWidth="1"/>
    <col min="7574" max="7574" width="7.5703125" style="5" customWidth="1"/>
    <col min="7575" max="7575" width="5.85546875" style="5" customWidth="1"/>
    <col min="7576" max="7576" width="6.140625" style="5" customWidth="1"/>
    <col min="7577" max="7577" width="6" style="5" customWidth="1"/>
    <col min="7578" max="7578" width="6.28515625" style="5" customWidth="1"/>
    <col min="7579" max="7579" width="8.28515625" style="5" customWidth="1"/>
    <col min="7580" max="7580" width="10.42578125" style="5" customWidth="1"/>
    <col min="7581" max="7779" width="9" style="5"/>
    <col min="7780" max="7780" width="4.140625" style="5" customWidth="1"/>
    <col min="7781" max="7781" width="12.140625" style="5" customWidth="1"/>
    <col min="7782" max="7782" width="26.5703125" style="5" customWidth="1"/>
    <col min="7783" max="7784" width="5" style="5" customWidth="1"/>
    <col min="7785" max="7785" width="4.5703125" style="5" customWidth="1"/>
    <col min="7786" max="7786" width="7.42578125" style="5" customWidth="1"/>
    <col min="7787" max="7787" width="7.28515625" style="5" customWidth="1"/>
    <col min="7788" max="7789" width="4.7109375" style="5" customWidth="1"/>
    <col min="7790" max="7790" width="7.7109375" style="5" customWidth="1"/>
    <col min="7791" max="7792" width="4.7109375" style="5" customWidth="1"/>
    <col min="7793" max="7793" width="5.7109375" style="5" customWidth="1"/>
    <col min="7794" max="7794" width="5.28515625" style="5" customWidth="1"/>
    <col min="7795" max="7800" width="4.7109375" style="5" customWidth="1"/>
    <col min="7801" max="7801" width="5.85546875" style="5" customWidth="1"/>
    <col min="7802" max="7802" width="7.140625" style="5" customWidth="1"/>
    <col min="7803" max="7810" width="4.7109375" style="5" customWidth="1"/>
    <col min="7811" max="7811" width="5.5703125" style="5" customWidth="1"/>
    <col min="7812" max="7813" width="4.7109375" style="5" customWidth="1"/>
    <col min="7814" max="7815" width="5.5703125" style="5" customWidth="1"/>
    <col min="7816" max="7816" width="4.7109375" style="5" customWidth="1"/>
    <col min="7817" max="7818" width="5.5703125" style="5" customWidth="1"/>
    <col min="7819" max="7820" width="4.7109375" style="5" customWidth="1"/>
    <col min="7821" max="7821" width="6.28515625" style="5" customWidth="1"/>
    <col min="7822" max="7822" width="6" style="5" customWidth="1"/>
    <col min="7823" max="7823" width="7.7109375" style="5" customWidth="1"/>
    <col min="7824" max="7824" width="6.7109375" style="5" customWidth="1"/>
    <col min="7825" max="7825" width="10.42578125" style="5" customWidth="1"/>
    <col min="7826" max="7826" width="9.5703125" style="5" customWidth="1"/>
    <col min="7827" max="7827" width="9.7109375" style="5" customWidth="1"/>
    <col min="7828" max="7828" width="8.28515625" style="5" customWidth="1"/>
    <col min="7829" max="7829" width="4.5703125" style="5" customWidth="1"/>
    <col min="7830" max="7830" width="7.5703125" style="5" customWidth="1"/>
    <col min="7831" max="7831" width="5.85546875" style="5" customWidth="1"/>
    <col min="7832" max="7832" width="6.140625" style="5" customWidth="1"/>
    <col min="7833" max="7833" width="6" style="5" customWidth="1"/>
    <col min="7834" max="7834" width="6.28515625" style="5" customWidth="1"/>
    <col min="7835" max="7835" width="8.28515625" style="5" customWidth="1"/>
    <col min="7836" max="7836" width="10.42578125" style="5" customWidth="1"/>
    <col min="7837" max="8035" width="9" style="5"/>
    <col min="8036" max="8036" width="4.140625" style="5" customWidth="1"/>
    <col min="8037" max="8037" width="12.140625" style="5" customWidth="1"/>
    <col min="8038" max="8038" width="26.5703125" style="5" customWidth="1"/>
    <col min="8039" max="8040" width="5" style="5" customWidth="1"/>
    <col min="8041" max="8041" width="4.5703125" style="5" customWidth="1"/>
    <col min="8042" max="8042" width="7.42578125" style="5" customWidth="1"/>
    <col min="8043" max="8043" width="7.28515625" style="5" customWidth="1"/>
    <col min="8044" max="8045" width="4.7109375" style="5" customWidth="1"/>
    <col min="8046" max="8046" width="7.7109375" style="5" customWidth="1"/>
    <col min="8047" max="8048" width="4.7109375" style="5" customWidth="1"/>
    <col min="8049" max="8049" width="5.7109375" style="5" customWidth="1"/>
    <col min="8050" max="8050" width="5.28515625" style="5" customWidth="1"/>
    <col min="8051" max="8056" width="4.7109375" style="5" customWidth="1"/>
    <col min="8057" max="8057" width="5.85546875" style="5" customWidth="1"/>
    <col min="8058" max="8058" width="7.140625" style="5" customWidth="1"/>
    <col min="8059" max="8066" width="4.7109375" style="5" customWidth="1"/>
    <col min="8067" max="8067" width="5.5703125" style="5" customWidth="1"/>
    <col min="8068" max="8069" width="4.7109375" style="5" customWidth="1"/>
    <col min="8070" max="8071" width="5.5703125" style="5" customWidth="1"/>
    <col min="8072" max="8072" width="4.7109375" style="5" customWidth="1"/>
    <col min="8073" max="8074" width="5.5703125" style="5" customWidth="1"/>
    <col min="8075" max="8076" width="4.7109375" style="5" customWidth="1"/>
    <col min="8077" max="8077" width="6.28515625" style="5" customWidth="1"/>
    <col min="8078" max="8078" width="6" style="5" customWidth="1"/>
    <col min="8079" max="8079" width="7.7109375" style="5" customWidth="1"/>
    <col min="8080" max="8080" width="6.7109375" style="5" customWidth="1"/>
    <col min="8081" max="8081" width="10.42578125" style="5" customWidth="1"/>
    <col min="8082" max="8082" width="9.5703125" style="5" customWidth="1"/>
    <col min="8083" max="8083" width="9.7109375" style="5" customWidth="1"/>
    <col min="8084" max="8084" width="8.28515625" style="5" customWidth="1"/>
    <col min="8085" max="8085" width="4.5703125" style="5" customWidth="1"/>
    <col min="8086" max="8086" width="7.5703125" style="5" customWidth="1"/>
    <col min="8087" max="8087" width="5.85546875" style="5" customWidth="1"/>
    <col min="8088" max="8088" width="6.140625" style="5" customWidth="1"/>
    <col min="8089" max="8089" width="6" style="5" customWidth="1"/>
    <col min="8090" max="8090" width="6.28515625" style="5" customWidth="1"/>
    <col min="8091" max="8091" width="8.28515625" style="5" customWidth="1"/>
    <col min="8092" max="8092" width="10.42578125" style="5" customWidth="1"/>
    <col min="8093" max="8291" width="9" style="5"/>
    <col min="8292" max="8292" width="4.140625" style="5" customWidth="1"/>
    <col min="8293" max="8293" width="12.140625" style="5" customWidth="1"/>
    <col min="8294" max="8294" width="26.5703125" style="5" customWidth="1"/>
    <col min="8295" max="8296" width="5" style="5" customWidth="1"/>
    <col min="8297" max="8297" width="4.5703125" style="5" customWidth="1"/>
    <col min="8298" max="8298" width="7.42578125" style="5" customWidth="1"/>
    <col min="8299" max="8299" width="7.28515625" style="5" customWidth="1"/>
    <col min="8300" max="8301" width="4.7109375" style="5" customWidth="1"/>
    <col min="8302" max="8302" width="7.7109375" style="5" customWidth="1"/>
    <col min="8303" max="8304" width="4.7109375" style="5" customWidth="1"/>
    <col min="8305" max="8305" width="5.7109375" style="5" customWidth="1"/>
    <col min="8306" max="8306" width="5.28515625" style="5" customWidth="1"/>
    <col min="8307" max="8312" width="4.7109375" style="5" customWidth="1"/>
    <col min="8313" max="8313" width="5.85546875" style="5" customWidth="1"/>
    <col min="8314" max="8314" width="7.140625" style="5" customWidth="1"/>
    <col min="8315" max="8322" width="4.7109375" style="5" customWidth="1"/>
    <col min="8323" max="8323" width="5.5703125" style="5" customWidth="1"/>
    <col min="8324" max="8325" width="4.7109375" style="5" customWidth="1"/>
    <col min="8326" max="8327" width="5.5703125" style="5" customWidth="1"/>
    <col min="8328" max="8328" width="4.7109375" style="5" customWidth="1"/>
    <col min="8329" max="8330" width="5.5703125" style="5" customWidth="1"/>
    <col min="8331" max="8332" width="4.7109375" style="5" customWidth="1"/>
    <col min="8333" max="8333" width="6.28515625" style="5" customWidth="1"/>
    <col min="8334" max="8334" width="6" style="5" customWidth="1"/>
    <col min="8335" max="8335" width="7.7109375" style="5" customWidth="1"/>
    <col min="8336" max="8336" width="6.7109375" style="5" customWidth="1"/>
    <col min="8337" max="8337" width="10.42578125" style="5" customWidth="1"/>
    <col min="8338" max="8338" width="9.5703125" style="5" customWidth="1"/>
    <col min="8339" max="8339" width="9.7109375" style="5" customWidth="1"/>
    <col min="8340" max="8340" width="8.28515625" style="5" customWidth="1"/>
    <col min="8341" max="8341" width="4.5703125" style="5" customWidth="1"/>
    <col min="8342" max="8342" width="7.5703125" style="5" customWidth="1"/>
    <col min="8343" max="8343" width="5.85546875" style="5" customWidth="1"/>
    <col min="8344" max="8344" width="6.140625" style="5" customWidth="1"/>
    <col min="8345" max="8345" width="6" style="5" customWidth="1"/>
    <col min="8346" max="8346" width="6.28515625" style="5" customWidth="1"/>
    <col min="8347" max="8347" width="8.28515625" style="5" customWidth="1"/>
    <col min="8348" max="8348" width="10.42578125" style="5" customWidth="1"/>
    <col min="8349" max="8547" width="9" style="5"/>
    <col min="8548" max="8548" width="4.140625" style="5" customWidth="1"/>
    <col min="8549" max="8549" width="12.140625" style="5" customWidth="1"/>
    <col min="8550" max="8550" width="26.5703125" style="5" customWidth="1"/>
    <col min="8551" max="8552" width="5" style="5" customWidth="1"/>
    <col min="8553" max="8553" width="4.5703125" style="5" customWidth="1"/>
    <col min="8554" max="8554" width="7.42578125" style="5" customWidth="1"/>
    <col min="8555" max="8555" width="7.28515625" style="5" customWidth="1"/>
    <col min="8556" max="8557" width="4.7109375" style="5" customWidth="1"/>
    <col min="8558" max="8558" width="7.7109375" style="5" customWidth="1"/>
    <col min="8559" max="8560" width="4.7109375" style="5" customWidth="1"/>
    <col min="8561" max="8561" width="5.7109375" style="5" customWidth="1"/>
    <col min="8562" max="8562" width="5.28515625" style="5" customWidth="1"/>
    <col min="8563" max="8568" width="4.7109375" style="5" customWidth="1"/>
    <col min="8569" max="8569" width="5.85546875" style="5" customWidth="1"/>
    <col min="8570" max="8570" width="7.140625" style="5" customWidth="1"/>
    <col min="8571" max="8578" width="4.7109375" style="5" customWidth="1"/>
    <col min="8579" max="8579" width="5.5703125" style="5" customWidth="1"/>
    <col min="8580" max="8581" width="4.7109375" style="5" customWidth="1"/>
    <col min="8582" max="8583" width="5.5703125" style="5" customWidth="1"/>
    <col min="8584" max="8584" width="4.7109375" style="5" customWidth="1"/>
    <col min="8585" max="8586" width="5.5703125" style="5" customWidth="1"/>
    <col min="8587" max="8588" width="4.7109375" style="5" customWidth="1"/>
    <col min="8589" max="8589" width="6.28515625" style="5" customWidth="1"/>
    <col min="8590" max="8590" width="6" style="5" customWidth="1"/>
    <col min="8591" max="8591" width="7.7109375" style="5" customWidth="1"/>
    <col min="8592" max="8592" width="6.7109375" style="5" customWidth="1"/>
    <col min="8593" max="8593" width="10.42578125" style="5" customWidth="1"/>
    <col min="8594" max="8594" width="9.5703125" style="5" customWidth="1"/>
    <col min="8595" max="8595" width="9.7109375" style="5" customWidth="1"/>
    <col min="8596" max="8596" width="8.28515625" style="5" customWidth="1"/>
    <col min="8597" max="8597" width="4.5703125" style="5" customWidth="1"/>
    <col min="8598" max="8598" width="7.5703125" style="5" customWidth="1"/>
    <col min="8599" max="8599" width="5.85546875" style="5" customWidth="1"/>
    <col min="8600" max="8600" width="6.140625" style="5" customWidth="1"/>
    <col min="8601" max="8601" width="6" style="5" customWidth="1"/>
    <col min="8602" max="8602" width="6.28515625" style="5" customWidth="1"/>
    <col min="8603" max="8603" width="8.28515625" style="5" customWidth="1"/>
    <col min="8604" max="8604" width="10.42578125" style="5" customWidth="1"/>
    <col min="8605" max="8803" width="9" style="5"/>
    <col min="8804" max="8804" width="4.140625" style="5" customWidth="1"/>
    <col min="8805" max="8805" width="12.140625" style="5" customWidth="1"/>
    <col min="8806" max="8806" width="26.5703125" style="5" customWidth="1"/>
    <col min="8807" max="8808" width="5" style="5" customWidth="1"/>
    <col min="8809" max="8809" width="4.5703125" style="5" customWidth="1"/>
    <col min="8810" max="8810" width="7.42578125" style="5" customWidth="1"/>
    <col min="8811" max="8811" width="7.28515625" style="5" customWidth="1"/>
    <col min="8812" max="8813" width="4.7109375" style="5" customWidth="1"/>
    <col min="8814" max="8814" width="7.7109375" style="5" customWidth="1"/>
    <col min="8815" max="8816" width="4.7109375" style="5" customWidth="1"/>
    <col min="8817" max="8817" width="5.7109375" style="5" customWidth="1"/>
    <col min="8818" max="8818" width="5.28515625" style="5" customWidth="1"/>
    <col min="8819" max="8824" width="4.7109375" style="5" customWidth="1"/>
    <col min="8825" max="8825" width="5.85546875" style="5" customWidth="1"/>
    <col min="8826" max="8826" width="7.140625" style="5" customWidth="1"/>
    <col min="8827" max="8834" width="4.7109375" style="5" customWidth="1"/>
    <col min="8835" max="8835" width="5.5703125" style="5" customWidth="1"/>
    <col min="8836" max="8837" width="4.7109375" style="5" customWidth="1"/>
    <col min="8838" max="8839" width="5.5703125" style="5" customWidth="1"/>
    <col min="8840" max="8840" width="4.7109375" style="5" customWidth="1"/>
    <col min="8841" max="8842" width="5.5703125" style="5" customWidth="1"/>
    <col min="8843" max="8844" width="4.7109375" style="5" customWidth="1"/>
    <col min="8845" max="8845" width="6.28515625" style="5" customWidth="1"/>
    <col min="8846" max="8846" width="6" style="5" customWidth="1"/>
    <col min="8847" max="8847" width="7.7109375" style="5" customWidth="1"/>
    <col min="8848" max="8848" width="6.7109375" style="5" customWidth="1"/>
    <col min="8849" max="8849" width="10.42578125" style="5" customWidth="1"/>
    <col min="8850" max="8850" width="9.5703125" style="5" customWidth="1"/>
    <col min="8851" max="8851" width="9.7109375" style="5" customWidth="1"/>
    <col min="8852" max="8852" width="8.28515625" style="5" customWidth="1"/>
    <col min="8853" max="8853" width="4.5703125" style="5" customWidth="1"/>
    <col min="8854" max="8854" width="7.5703125" style="5" customWidth="1"/>
    <col min="8855" max="8855" width="5.85546875" style="5" customWidth="1"/>
    <col min="8856" max="8856" width="6.140625" style="5" customWidth="1"/>
    <col min="8857" max="8857" width="6" style="5" customWidth="1"/>
    <col min="8858" max="8858" width="6.28515625" style="5" customWidth="1"/>
    <col min="8859" max="8859" width="8.28515625" style="5" customWidth="1"/>
    <col min="8860" max="8860" width="10.42578125" style="5" customWidth="1"/>
    <col min="8861" max="9059" width="9" style="5"/>
    <col min="9060" max="9060" width="4.140625" style="5" customWidth="1"/>
    <col min="9061" max="9061" width="12.140625" style="5" customWidth="1"/>
    <col min="9062" max="9062" width="26.5703125" style="5" customWidth="1"/>
    <col min="9063" max="9064" width="5" style="5" customWidth="1"/>
    <col min="9065" max="9065" width="4.5703125" style="5" customWidth="1"/>
    <col min="9066" max="9066" width="7.42578125" style="5" customWidth="1"/>
    <col min="9067" max="9067" width="7.28515625" style="5" customWidth="1"/>
    <col min="9068" max="9069" width="4.7109375" style="5" customWidth="1"/>
    <col min="9070" max="9070" width="7.7109375" style="5" customWidth="1"/>
    <col min="9071" max="9072" width="4.7109375" style="5" customWidth="1"/>
    <col min="9073" max="9073" width="5.7109375" style="5" customWidth="1"/>
    <col min="9074" max="9074" width="5.28515625" style="5" customWidth="1"/>
    <col min="9075" max="9080" width="4.7109375" style="5" customWidth="1"/>
    <col min="9081" max="9081" width="5.85546875" style="5" customWidth="1"/>
    <col min="9082" max="9082" width="7.140625" style="5" customWidth="1"/>
    <col min="9083" max="9090" width="4.7109375" style="5" customWidth="1"/>
    <col min="9091" max="9091" width="5.5703125" style="5" customWidth="1"/>
    <col min="9092" max="9093" width="4.7109375" style="5" customWidth="1"/>
    <col min="9094" max="9095" width="5.5703125" style="5" customWidth="1"/>
    <col min="9096" max="9096" width="4.7109375" style="5" customWidth="1"/>
    <col min="9097" max="9098" width="5.5703125" style="5" customWidth="1"/>
    <col min="9099" max="9100" width="4.7109375" style="5" customWidth="1"/>
    <col min="9101" max="9101" width="6.28515625" style="5" customWidth="1"/>
    <col min="9102" max="9102" width="6" style="5" customWidth="1"/>
    <col min="9103" max="9103" width="7.7109375" style="5" customWidth="1"/>
    <col min="9104" max="9104" width="6.7109375" style="5" customWidth="1"/>
    <col min="9105" max="9105" width="10.42578125" style="5" customWidth="1"/>
    <col min="9106" max="9106" width="9.5703125" style="5" customWidth="1"/>
    <col min="9107" max="9107" width="9.7109375" style="5" customWidth="1"/>
    <col min="9108" max="9108" width="8.28515625" style="5" customWidth="1"/>
    <col min="9109" max="9109" width="4.5703125" style="5" customWidth="1"/>
    <col min="9110" max="9110" width="7.5703125" style="5" customWidth="1"/>
    <col min="9111" max="9111" width="5.85546875" style="5" customWidth="1"/>
    <col min="9112" max="9112" width="6.140625" style="5" customWidth="1"/>
    <col min="9113" max="9113" width="6" style="5" customWidth="1"/>
    <col min="9114" max="9114" width="6.28515625" style="5" customWidth="1"/>
    <col min="9115" max="9115" width="8.28515625" style="5" customWidth="1"/>
    <col min="9116" max="9116" width="10.42578125" style="5" customWidth="1"/>
    <col min="9117" max="9315" width="9" style="5"/>
    <col min="9316" max="9316" width="4.140625" style="5" customWidth="1"/>
    <col min="9317" max="9317" width="12.140625" style="5" customWidth="1"/>
    <col min="9318" max="9318" width="26.5703125" style="5" customWidth="1"/>
    <col min="9319" max="9320" width="5" style="5" customWidth="1"/>
    <col min="9321" max="9321" width="4.5703125" style="5" customWidth="1"/>
    <col min="9322" max="9322" width="7.42578125" style="5" customWidth="1"/>
    <col min="9323" max="9323" width="7.28515625" style="5" customWidth="1"/>
    <col min="9324" max="9325" width="4.7109375" style="5" customWidth="1"/>
    <col min="9326" max="9326" width="7.7109375" style="5" customWidth="1"/>
    <col min="9327" max="9328" width="4.7109375" style="5" customWidth="1"/>
    <col min="9329" max="9329" width="5.7109375" style="5" customWidth="1"/>
    <col min="9330" max="9330" width="5.28515625" style="5" customWidth="1"/>
    <col min="9331" max="9336" width="4.7109375" style="5" customWidth="1"/>
    <col min="9337" max="9337" width="5.85546875" style="5" customWidth="1"/>
    <col min="9338" max="9338" width="7.140625" style="5" customWidth="1"/>
    <col min="9339" max="9346" width="4.7109375" style="5" customWidth="1"/>
    <col min="9347" max="9347" width="5.5703125" style="5" customWidth="1"/>
    <col min="9348" max="9349" width="4.7109375" style="5" customWidth="1"/>
    <col min="9350" max="9351" width="5.5703125" style="5" customWidth="1"/>
    <col min="9352" max="9352" width="4.7109375" style="5" customWidth="1"/>
    <col min="9353" max="9354" width="5.5703125" style="5" customWidth="1"/>
    <col min="9355" max="9356" width="4.7109375" style="5" customWidth="1"/>
    <col min="9357" max="9357" width="6.28515625" style="5" customWidth="1"/>
    <col min="9358" max="9358" width="6" style="5" customWidth="1"/>
    <col min="9359" max="9359" width="7.7109375" style="5" customWidth="1"/>
    <col min="9360" max="9360" width="6.7109375" style="5" customWidth="1"/>
    <col min="9361" max="9361" width="10.42578125" style="5" customWidth="1"/>
    <col min="9362" max="9362" width="9.5703125" style="5" customWidth="1"/>
    <col min="9363" max="9363" width="9.7109375" style="5" customWidth="1"/>
    <col min="9364" max="9364" width="8.28515625" style="5" customWidth="1"/>
    <col min="9365" max="9365" width="4.5703125" style="5" customWidth="1"/>
    <col min="9366" max="9366" width="7.5703125" style="5" customWidth="1"/>
    <col min="9367" max="9367" width="5.85546875" style="5" customWidth="1"/>
    <col min="9368" max="9368" width="6.140625" style="5" customWidth="1"/>
    <col min="9369" max="9369" width="6" style="5" customWidth="1"/>
    <col min="9370" max="9370" width="6.28515625" style="5" customWidth="1"/>
    <col min="9371" max="9371" width="8.28515625" style="5" customWidth="1"/>
    <col min="9372" max="9372" width="10.42578125" style="5" customWidth="1"/>
    <col min="9373" max="9571" width="9" style="5"/>
    <col min="9572" max="9572" width="4.140625" style="5" customWidth="1"/>
    <col min="9573" max="9573" width="12.140625" style="5" customWidth="1"/>
    <col min="9574" max="9574" width="26.5703125" style="5" customWidth="1"/>
    <col min="9575" max="9576" width="5" style="5" customWidth="1"/>
    <col min="9577" max="9577" width="4.5703125" style="5" customWidth="1"/>
    <col min="9578" max="9578" width="7.42578125" style="5" customWidth="1"/>
    <col min="9579" max="9579" width="7.28515625" style="5" customWidth="1"/>
    <col min="9580" max="9581" width="4.7109375" style="5" customWidth="1"/>
    <col min="9582" max="9582" width="7.7109375" style="5" customWidth="1"/>
    <col min="9583" max="9584" width="4.7109375" style="5" customWidth="1"/>
    <col min="9585" max="9585" width="5.7109375" style="5" customWidth="1"/>
    <col min="9586" max="9586" width="5.28515625" style="5" customWidth="1"/>
    <col min="9587" max="9592" width="4.7109375" style="5" customWidth="1"/>
    <col min="9593" max="9593" width="5.85546875" style="5" customWidth="1"/>
    <col min="9594" max="9594" width="7.140625" style="5" customWidth="1"/>
    <col min="9595" max="9602" width="4.7109375" style="5" customWidth="1"/>
    <col min="9603" max="9603" width="5.5703125" style="5" customWidth="1"/>
    <col min="9604" max="9605" width="4.7109375" style="5" customWidth="1"/>
    <col min="9606" max="9607" width="5.5703125" style="5" customWidth="1"/>
    <col min="9608" max="9608" width="4.7109375" style="5" customWidth="1"/>
    <col min="9609" max="9610" width="5.5703125" style="5" customWidth="1"/>
    <col min="9611" max="9612" width="4.7109375" style="5" customWidth="1"/>
    <col min="9613" max="9613" width="6.28515625" style="5" customWidth="1"/>
    <col min="9614" max="9614" width="6" style="5" customWidth="1"/>
    <col min="9615" max="9615" width="7.7109375" style="5" customWidth="1"/>
    <col min="9616" max="9616" width="6.7109375" style="5" customWidth="1"/>
    <col min="9617" max="9617" width="10.42578125" style="5" customWidth="1"/>
    <col min="9618" max="9618" width="9.5703125" style="5" customWidth="1"/>
    <col min="9619" max="9619" width="9.7109375" style="5" customWidth="1"/>
    <col min="9620" max="9620" width="8.28515625" style="5" customWidth="1"/>
    <col min="9621" max="9621" width="4.5703125" style="5" customWidth="1"/>
    <col min="9622" max="9622" width="7.5703125" style="5" customWidth="1"/>
    <col min="9623" max="9623" width="5.85546875" style="5" customWidth="1"/>
    <col min="9624" max="9624" width="6.140625" style="5" customWidth="1"/>
    <col min="9625" max="9625" width="6" style="5" customWidth="1"/>
    <col min="9626" max="9626" width="6.28515625" style="5" customWidth="1"/>
    <col min="9627" max="9627" width="8.28515625" style="5" customWidth="1"/>
    <col min="9628" max="9628" width="10.42578125" style="5" customWidth="1"/>
    <col min="9629" max="9827" width="9" style="5"/>
    <col min="9828" max="9828" width="4.140625" style="5" customWidth="1"/>
    <col min="9829" max="9829" width="12.140625" style="5" customWidth="1"/>
    <col min="9830" max="9830" width="26.5703125" style="5" customWidth="1"/>
    <col min="9831" max="9832" width="5" style="5" customWidth="1"/>
    <col min="9833" max="9833" width="4.5703125" style="5" customWidth="1"/>
    <col min="9834" max="9834" width="7.42578125" style="5" customWidth="1"/>
    <col min="9835" max="9835" width="7.28515625" style="5" customWidth="1"/>
    <col min="9836" max="9837" width="4.7109375" style="5" customWidth="1"/>
    <col min="9838" max="9838" width="7.7109375" style="5" customWidth="1"/>
    <col min="9839" max="9840" width="4.7109375" style="5" customWidth="1"/>
    <col min="9841" max="9841" width="5.7109375" style="5" customWidth="1"/>
    <col min="9842" max="9842" width="5.28515625" style="5" customWidth="1"/>
    <col min="9843" max="9848" width="4.7109375" style="5" customWidth="1"/>
    <col min="9849" max="9849" width="5.85546875" style="5" customWidth="1"/>
    <col min="9850" max="9850" width="7.140625" style="5" customWidth="1"/>
    <col min="9851" max="9858" width="4.7109375" style="5" customWidth="1"/>
    <col min="9859" max="9859" width="5.5703125" style="5" customWidth="1"/>
    <col min="9860" max="9861" width="4.7109375" style="5" customWidth="1"/>
    <col min="9862" max="9863" width="5.5703125" style="5" customWidth="1"/>
    <col min="9864" max="9864" width="4.7109375" style="5" customWidth="1"/>
    <col min="9865" max="9866" width="5.5703125" style="5" customWidth="1"/>
    <col min="9867" max="9868" width="4.7109375" style="5" customWidth="1"/>
    <col min="9869" max="9869" width="6.28515625" style="5" customWidth="1"/>
    <col min="9870" max="9870" width="6" style="5" customWidth="1"/>
    <col min="9871" max="9871" width="7.7109375" style="5" customWidth="1"/>
    <col min="9872" max="9872" width="6.7109375" style="5" customWidth="1"/>
    <col min="9873" max="9873" width="10.42578125" style="5" customWidth="1"/>
    <col min="9874" max="9874" width="9.5703125" style="5" customWidth="1"/>
    <col min="9875" max="9875" width="9.7109375" style="5" customWidth="1"/>
    <col min="9876" max="9876" width="8.28515625" style="5" customWidth="1"/>
    <col min="9877" max="9877" width="4.5703125" style="5" customWidth="1"/>
    <col min="9878" max="9878" width="7.5703125" style="5" customWidth="1"/>
    <col min="9879" max="9879" width="5.85546875" style="5" customWidth="1"/>
    <col min="9880" max="9880" width="6.140625" style="5" customWidth="1"/>
    <col min="9881" max="9881" width="6" style="5" customWidth="1"/>
    <col min="9882" max="9882" width="6.28515625" style="5" customWidth="1"/>
    <col min="9883" max="9883" width="8.28515625" style="5" customWidth="1"/>
    <col min="9884" max="9884" width="10.42578125" style="5" customWidth="1"/>
    <col min="9885" max="10083" width="9" style="5"/>
    <col min="10084" max="10084" width="4.140625" style="5" customWidth="1"/>
    <col min="10085" max="10085" width="12.140625" style="5" customWidth="1"/>
    <col min="10086" max="10086" width="26.5703125" style="5" customWidth="1"/>
    <col min="10087" max="10088" width="5" style="5" customWidth="1"/>
    <col min="10089" max="10089" width="4.5703125" style="5" customWidth="1"/>
    <col min="10090" max="10090" width="7.42578125" style="5" customWidth="1"/>
    <col min="10091" max="10091" width="7.28515625" style="5" customWidth="1"/>
    <col min="10092" max="10093" width="4.7109375" style="5" customWidth="1"/>
    <col min="10094" max="10094" width="7.7109375" style="5" customWidth="1"/>
    <col min="10095" max="10096" width="4.7109375" style="5" customWidth="1"/>
    <col min="10097" max="10097" width="5.7109375" style="5" customWidth="1"/>
    <col min="10098" max="10098" width="5.28515625" style="5" customWidth="1"/>
    <col min="10099" max="10104" width="4.7109375" style="5" customWidth="1"/>
    <col min="10105" max="10105" width="5.85546875" style="5" customWidth="1"/>
    <col min="10106" max="10106" width="7.140625" style="5" customWidth="1"/>
    <col min="10107" max="10114" width="4.7109375" style="5" customWidth="1"/>
    <col min="10115" max="10115" width="5.5703125" style="5" customWidth="1"/>
    <col min="10116" max="10117" width="4.7109375" style="5" customWidth="1"/>
    <col min="10118" max="10119" width="5.5703125" style="5" customWidth="1"/>
    <col min="10120" max="10120" width="4.7109375" style="5" customWidth="1"/>
    <col min="10121" max="10122" width="5.5703125" style="5" customWidth="1"/>
    <col min="10123" max="10124" width="4.7109375" style="5" customWidth="1"/>
    <col min="10125" max="10125" width="6.28515625" style="5" customWidth="1"/>
    <col min="10126" max="10126" width="6" style="5" customWidth="1"/>
    <col min="10127" max="10127" width="7.7109375" style="5" customWidth="1"/>
    <col min="10128" max="10128" width="6.7109375" style="5" customWidth="1"/>
    <col min="10129" max="10129" width="10.42578125" style="5" customWidth="1"/>
    <col min="10130" max="10130" width="9.5703125" style="5" customWidth="1"/>
    <col min="10131" max="10131" width="9.7109375" style="5" customWidth="1"/>
    <col min="10132" max="10132" width="8.28515625" style="5" customWidth="1"/>
    <col min="10133" max="10133" width="4.5703125" style="5" customWidth="1"/>
    <col min="10134" max="10134" width="7.5703125" style="5" customWidth="1"/>
    <col min="10135" max="10135" width="5.85546875" style="5" customWidth="1"/>
    <col min="10136" max="10136" width="6.140625" style="5" customWidth="1"/>
    <col min="10137" max="10137" width="6" style="5" customWidth="1"/>
    <col min="10138" max="10138" width="6.28515625" style="5" customWidth="1"/>
    <col min="10139" max="10139" width="8.28515625" style="5" customWidth="1"/>
    <col min="10140" max="10140" width="10.42578125" style="5" customWidth="1"/>
    <col min="10141" max="10339" width="9" style="5"/>
    <col min="10340" max="10340" width="4.140625" style="5" customWidth="1"/>
    <col min="10341" max="10341" width="12.140625" style="5" customWidth="1"/>
    <col min="10342" max="10342" width="26.5703125" style="5" customWidth="1"/>
    <col min="10343" max="10344" width="5" style="5" customWidth="1"/>
    <col min="10345" max="10345" width="4.5703125" style="5" customWidth="1"/>
    <col min="10346" max="10346" width="7.42578125" style="5" customWidth="1"/>
    <col min="10347" max="10347" width="7.28515625" style="5" customWidth="1"/>
    <col min="10348" max="10349" width="4.7109375" style="5" customWidth="1"/>
    <col min="10350" max="10350" width="7.7109375" style="5" customWidth="1"/>
    <col min="10351" max="10352" width="4.7109375" style="5" customWidth="1"/>
    <col min="10353" max="10353" width="5.7109375" style="5" customWidth="1"/>
    <col min="10354" max="10354" width="5.28515625" style="5" customWidth="1"/>
    <col min="10355" max="10360" width="4.7109375" style="5" customWidth="1"/>
    <col min="10361" max="10361" width="5.85546875" style="5" customWidth="1"/>
    <col min="10362" max="10362" width="7.140625" style="5" customWidth="1"/>
    <col min="10363" max="10370" width="4.7109375" style="5" customWidth="1"/>
    <col min="10371" max="10371" width="5.5703125" style="5" customWidth="1"/>
    <col min="10372" max="10373" width="4.7109375" style="5" customWidth="1"/>
    <col min="10374" max="10375" width="5.5703125" style="5" customWidth="1"/>
    <col min="10376" max="10376" width="4.7109375" style="5" customWidth="1"/>
    <col min="10377" max="10378" width="5.5703125" style="5" customWidth="1"/>
    <col min="10379" max="10380" width="4.7109375" style="5" customWidth="1"/>
    <col min="10381" max="10381" width="6.28515625" style="5" customWidth="1"/>
    <col min="10382" max="10382" width="6" style="5" customWidth="1"/>
    <col min="10383" max="10383" width="7.7109375" style="5" customWidth="1"/>
    <col min="10384" max="10384" width="6.7109375" style="5" customWidth="1"/>
    <col min="10385" max="10385" width="10.42578125" style="5" customWidth="1"/>
    <col min="10386" max="10386" width="9.5703125" style="5" customWidth="1"/>
    <col min="10387" max="10387" width="9.7109375" style="5" customWidth="1"/>
    <col min="10388" max="10388" width="8.28515625" style="5" customWidth="1"/>
    <col min="10389" max="10389" width="4.5703125" style="5" customWidth="1"/>
    <col min="10390" max="10390" width="7.5703125" style="5" customWidth="1"/>
    <col min="10391" max="10391" width="5.85546875" style="5" customWidth="1"/>
    <col min="10392" max="10392" width="6.140625" style="5" customWidth="1"/>
    <col min="10393" max="10393" width="6" style="5" customWidth="1"/>
    <col min="10394" max="10394" width="6.28515625" style="5" customWidth="1"/>
    <col min="10395" max="10395" width="8.28515625" style="5" customWidth="1"/>
    <col min="10396" max="10396" width="10.42578125" style="5" customWidth="1"/>
    <col min="10397" max="10595" width="9" style="5"/>
    <col min="10596" max="10596" width="4.140625" style="5" customWidth="1"/>
    <col min="10597" max="10597" width="12.140625" style="5" customWidth="1"/>
    <col min="10598" max="10598" width="26.5703125" style="5" customWidth="1"/>
    <col min="10599" max="10600" width="5" style="5" customWidth="1"/>
    <col min="10601" max="10601" width="4.5703125" style="5" customWidth="1"/>
    <col min="10602" max="10602" width="7.42578125" style="5" customWidth="1"/>
    <col min="10603" max="10603" width="7.28515625" style="5" customWidth="1"/>
    <col min="10604" max="10605" width="4.7109375" style="5" customWidth="1"/>
    <col min="10606" max="10606" width="7.7109375" style="5" customWidth="1"/>
    <col min="10607" max="10608" width="4.7109375" style="5" customWidth="1"/>
    <col min="10609" max="10609" width="5.7109375" style="5" customWidth="1"/>
    <col min="10610" max="10610" width="5.28515625" style="5" customWidth="1"/>
    <col min="10611" max="10616" width="4.7109375" style="5" customWidth="1"/>
    <col min="10617" max="10617" width="5.85546875" style="5" customWidth="1"/>
    <col min="10618" max="10618" width="7.140625" style="5" customWidth="1"/>
    <col min="10619" max="10626" width="4.7109375" style="5" customWidth="1"/>
    <col min="10627" max="10627" width="5.5703125" style="5" customWidth="1"/>
    <col min="10628" max="10629" width="4.7109375" style="5" customWidth="1"/>
    <col min="10630" max="10631" width="5.5703125" style="5" customWidth="1"/>
    <col min="10632" max="10632" width="4.7109375" style="5" customWidth="1"/>
    <col min="10633" max="10634" width="5.5703125" style="5" customWidth="1"/>
    <col min="10635" max="10636" width="4.7109375" style="5" customWidth="1"/>
    <col min="10637" max="10637" width="6.28515625" style="5" customWidth="1"/>
    <col min="10638" max="10638" width="6" style="5" customWidth="1"/>
    <col min="10639" max="10639" width="7.7109375" style="5" customWidth="1"/>
    <col min="10640" max="10640" width="6.7109375" style="5" customWidth="1"/>
    <col min="10641" max="10641" width="10.42578125" style="5" customWidth="1"/>
    <col min="10642" max="10642" width="9.5703125" style="5" customWidth="1"/>
    <col min="10643" max="10643" width="9.7109375" style="5" customWidth="1"/>
    <col min="10644" max="10644" width="8.28515625" style="5" customWidth="1"/>
    <col min="10645" max="10645" width="4.5703125" style="5" customWidth="1"/>
    <col min="10646" max="10646" width="7.5703125" style="5" customWidth="1"/>
    <col min="10647" max="10647" width="5.85546875" style="5" customWidth="1"/>
    <col min="10648" max="10648" width="6.140625" style="5" customWidth="1"/>
    <col min="10649" max="10649" width="6" style="5" customWidth="1"/>
    <col min="10650" max="10650" width="6.28515625" style="5" customWidth="1"/>
    <col min="10651" max="10651" width="8.28515625" style="5" customWidth="1"/>
    <col min="10652" max="10652" width="10.42578125" style="5" customWidth="1"/>
    <col min="10653" max="10851" width="9" style="5"/>
    <col min="10852" max="10852" width="4.140625" style="5" customWidth="1"/>
    <col min="10853" max="10853" width="12.140625" style="5" customWidth="1"/>
    <col min="10854" max="10854" width="26.5703125" style="5" customWidth="1"/>
    <col min="10855" max="10856" width="5" style="5" customWidth="1"/>
    <col min="10857" max="10857" width="4.5703125" style="5" customWidth="1"/>
    <col min="10858" max="10858" width="7.42578125" style="5" customWidth="1"/>
    <col min="10859" max="10859" width="7.28515625" style="5" customWidth="1"/>
    <col min="10860" max="10861" width="4.7109375" style="5" customWidth="1"/>
    <col min="10862" max="10862" width="7.7109375" style="5" customWidth="1"/>
    <col min="10863" max="10864" width="4.7109375" style="5" customWidth="1"/>
    <col min="10865" max="10865" width="5.7109375" style="5" customWidth="1"/>
    <col min="10866" max="10866" width="5.28515625" style="5" customWidth="1"/>
    <col min="10867" max="10872" width="4.7109375" style="5" customWidth="1"/>
    <col min="10873" max="10873" width="5.85546875" style="5" customWidth="1"/>
    <col min="10874" max="10874" width="7.140625" style="5" customWidth="1"/>
    <col min="10875" max="10882" width="4.7109375" style="5" customWidth="1"/>
    <col min="10883" max="10883" width="5.5703125" style="5" customWidth="1"/>
    <col min="10884" max="10885" width="4.7109375" style="5" customWidth="1"/>
    <col min="10886" max="10887" width="5.5703125" style="5" customWidth="1"/>
    <col min="10888" max="10888" width="4.7109375" style="5" customWidth="1"/>
    <col min="10889" max="10890" width="5.5703125" style="5" customWidth="1"/>
    <col min="10891" max="10892" width="4.7109375" style="5" customWidth="1"/>
    <col min="10893" max="10893" width="6.28515625" style="5" customWidth="1"/>
    <col min="10894" max="10894" width="6" style="5" customWidth="1"/>
    <col min="10895" max="10895" width="7.7109375" style="5" customWidth="1"/>
    <col min="10896" max="10896" width="6.7109375" style="5" customWidth="1"/>
    <col min="10897" max="10897" width="10.42578125" style="5" customWidth="1"/>
    <col min="10898" max="10898" width="9.5703125" style="5" customWidth="1"/>
    <col min="10899" max="10899" width="9.7109375" style="5" customWidth="1"/>
    <col min="10900" max="10900" width="8.28515625" style="5" customWidth="1"/>
    <col min="10901" max="10901" width="4.5703125" style="5" customWidth="1"/>
    <col min="10902" max="10902" width="7.5703125" style="5" customWidth="1"/>
    <col min="10903" max="10903" width="5.85546875" style="5" customWidth="1"/>
    <col min="10904" max="10904" width="6.140625" style="5" customWidth="1"/>
    <col min="10905" max="10905" width="6" style="5" customWidth="1"/>
    <col min="10906" max="10906" width="6.28515625" style="5" customWidth="1"/>
    <col min="10907" max="10907" width="8.28515625" style="5" customWidth="1"/>
    <col min="10908" max="10908" width="10.42578125" style="5" customWidth="1"/>
    <col min="10909" max="11107" width="9" style="5"/>
    <col min="11108" max="11108" width="4.140625" style="5" customWidth="1"/>
    <col min="11109" max="11109" width="12.140625" style="5" customWidth="1"/>
    <col min="11110" max="11110" width="26.5703125" style="5" customWidth="1"/>
    <col min="11111" max="11112" width="5" style="5" customWidth="1"/>
    <col min="11113" max="11113" width="4.5703125" style="5" customWidth="1"/>
    <col min="11114" max="11114" width="7.42578125" style="5" customWidth="1"/>
    <col min="11115" max="11115" width="7.28515625" style="5" customWidth="1"/>
    <col min="11116" max="11117" width="4.7109375" style="5" customWidth="1"/>
    <col min="11118" max="11118" width="7.7109375" style="5" customWidth="1"/>
    <col min="11119" max="11120" width="4.7109375" style="5" customWidth="1"/>
    <col min="11121" max="11121" width="5.7109375" style="5" customWidth="1"/>
    <col min="11122" max="11122" width="5.28515625" style="5" customWidth="1"/>
    <col min="11123" max="11128" width="4.7109375" style="5" customWidth="1"/>
    <col min="11129" max="11129" width="5.85546875" style="5" customWidth="1"/>
    <col min="11130" max="11130" width="7.140625" style="5" customWidth="1"/>
    <col min="11131" max="11138" width="4.7109375" style="5" customWidth="1"/>
    <col min="11139" max="11139" width="5.5703125" style="5" customWidth="1"/>
    <col min="11140" max="11141" width="4.7109375" style="5" customWidth="1"/>
    <col min="11142" max="11143" width="5.5703125" style="5" customWidth="1"/>
    <col min="11144" max="11144" width="4.7109375" style="5" customWidth="1"/>
    <col min="11145" max="11146" width="5.5703125" style="5" customWidth="1"/>
    <col min="11147" max="11148" width="4.7109375" style="5" customWidth="1"/>
    <col min="11149" max="11149" width="6.28515625" style="5" customWidth="1"/>
    <col min="11150" max="11150" width="6" style="5" customWidth="1"/>
    <col min="11151" max="11151" width="7.7109375" style="5" customWidth="1"/>
    <col min="11152" max="11152" width="6.7109375" style="5" customWidth="1"/>
    <col min="11153" max="11153" width="10.42578125" style="5" customWidth="1"/>
    <col min="11154" max="11154" width="9.5703125" style="5" customWidth="1"/>
    <col min="11155" max="11155" width="9.7109375" style="5" customWidth="1"/>
    <col min="11156" max="11156" width="8.28515625" style="5" customWidth="1"/>
    <col min="11157" max="11157" width="4.5703125" style="5" customWidth="1"/>
    <col min="11158" max="11158" width="7.5703125" style="5" customWidth="1"/>
    <col min="11159" max="11159" width="5.85546875" style="5" customWidth="1"/>
    <col min="11160" max="11160" width="6.140625" style="5" customWidth="1"/>
    <col min="11161" max="11161" width="6" style="5" customWidth="1"/>
    <col min="11162" max="11162" width="6.28515625" style="5" customWidth="1"/>
    <col min="11163" max="11163" width="8.28515625" style="5" customWidth="1"/>
    <col min="11164" max="11164" width="10.42578125" style="5" customWidth="1"/>
    <col min="11165" max="11363" width="9" style="5"/>
    <col min="11364" max="11364" width="4.140625" style="5" customWidth="1"/>
    <col min="11365" max="11365" width="12.140625" style="5" customWidth="1"/>
    <col min="11366" max="11366" width="26.5703125" style="5" customWidth="1"/>
    <col min="11367" max="11368" width="5" style="5" customWidth="1"/>
    <col min="11369" max="11369" width="4.5703125" style="5" customWidth="1"/>
    <col min="11370" max="11370" width="7.42578125" style="5" customWidth="1"/>
    <col min="11371" max="11371" width="7.28515625" style="5" customWidth="1"/>
    <col min="11372" max="11373" width="4.7109375" style="5" customWidth="1"/>
    <col min="11374" max="11374" width="7.7109375" style="5" customWidth="1"/>
    <col min="11375" max="11376" width="4.7109375" style="5" customWidth="1"/>
    <col min="11377" max="11377" width="5.7109375" style="5" customWidth="1"/>
    <col min="11378" max="11378" width="5.28515625" style="5" customWidth="1"/>
    <col min="11379" max="11384" width="4.7109375" style="5" customWidth="1"/>
    <col min="11385" max="11385" width="5.85546875" style="5" customWidth="1"/>
    <col min="11386" max="11386" width="7.140625" style="5" customWidth="1"/>
    <col min="11387" max="11394" width="4.7109375" style="5" customWidth="1"/>
    <col min="11395" max="11395" width="5.5703125" style="5" customWidth="1"/>
    <col min="11396" max="11397" width="4.7109375" style="5" customWidth="1"/>
    <col min="11398" max="11399" width="5.5703125" style="5" customWidth="1"/>
    <col min="11400" max="11400" width="4.7109375" style="5" customWidth="1"/>
    <col min="11401" max="11402" width="5.5703125" style="5" customWidth="1"/>
    <col min="11403" max="11404" width="4.7109375" style="5" customWidth="1"/>
    <col min="11405" max="11405" width="6.28515625" style="5" customWidth="1"/>
    <col min="11406" max="11406" width="6" style="5" customWidth="1"/>
    <col min="11407" max="11407" width="7.7109375" style="5" customWidth="1"/>
    <col min="11408" max="11408" width="6.7109375" style="5" customWidth="1"/>
    <col min="11409" max="11409" width="10.42578125" style="5" customWidth="1"/>
    <col min="11410" max="11410" width="9.5703125" style="5" customWidth="1"/>
    <col min="11411" max="11411" width="9.7109375" style="5" customWidth="1"/>
    <col min="11412" max="11412" width="8.28515625" style="5" customWidth="1"/>
    <col min="11413" max="11413" width="4.5703125" style="5" customWidth="1"/>
    <col min="11414" max="11414" width="7.5703125" style="5" customWidth="1"/>
    <col min="11415" max="11415" width="5.85546875" style="5" customWidth="1"/>
    <col min="11416" max="11416" width="6.140625" style="5" customWidth="1"/>
    <col min="11417" max="11417" width="6" style="5" customWidth="1"/>
    <col min="11418" max="11418" width="6.28515625" style="5" customWidth="1"/>
    <col min="11419" max="11419" width="8.28515625" style="5" customWidth="1"/>
    <col min="11420" max="11420" width="10.42578125" style="5" customWidth="1"/>
    <col min="11421" max="11619" width="9" style="5"/>
    <col min="11620" max="11620" width="4.140625" style="5" customWidth="1"/>
    <col min="11621" max="11621" width="12.140625" style="5" customWidth="1"/>
    <col min="11622" max="11622" width="26.5703125" style="5" customWidth="1"/>
    <col min="11623" max="11624" width="5" style="5" customWidth="1"/>
    <col min="11625" max="11625" width="4.5703125" style="5" customWidth="1"/>
    <col min="11626" max="11626" width="7.42578125" style="5" customWidth="1"/>
    <col min="11627" max="11627" width="7.28515625" style="5" customWidth="1"/>
    <col min="11628" max="11629" width="4.7109375" style="5" customWidth="1"/>
    <col min="11630" max="11630" width="7.7109375" style="5" customWidth="1"/>
    <col min="11631" max="11632" width="4.7109375" style="5" customWidth="1"/>
    <col min="11633" max="11633" width="5.7109375" style="5" customWidth="1"/>
    <col min="11634" max="11634" width="5.28515625" style="5" customWidth="1"/>
    <col min="11635" max="11640" width="4.7109375" style="5" customWidth="1"/>
    <col min="11641" max="11641" width="5.85546875" style="5" customWidth="1"/>
    <col min="11642" max="11642" width="7.140625" style="5" customWidth="1"/>
    <col min="11643" max="11650" width="4.7109375" style="5" customWidth="1"/>
    <col min="11651" max="11651" width="5.5703125" style="5" customWidth="1"/>
    <col min="11652" max="11653" width="4.7109375" style="5" customWidth="1"/>
    <col min="11654" max="11655" width="5.5703125" style="5" customWidth="1"/>
    <col min="11656" max="11656" width="4.7109375" style="5" customWidth="1"/>
    <col min="11657" max="11658" width="5.5703125" style="5" customWidth="1"/>
    <col min="11659" max="11660" width="4.7109375" style="5" customWidth="1"/>
    <col min="11661" max="11661" width="6.28515625" style="5" customWidth="1"/>
    <col min="11662" max="11662" width="6" style="5" customWidth="1"/>
    <col min="11663" max="11663" width="7.7109375" style="5" customWidth="1"/>
    <col min="11664" max="11664" width="6.7109375" style="5" customWidth="1"/>
    <col min="11665" max="11665" width="10.42578125" style="5" customWidth="1"/>
    <col min="11666" max="11666" width="9.5703125" style="5" customWidth="1"/>
    <col min="11667" max="11667" width="9.7109375" style="5" customWidth="1"/>
    <col min="11668" max="11668" width="8.28515625" style="5" customWidth="1"/>
    <col min="11669" max="11669" width="4.5703125" style="5" customWidth="1"/>
    <col min="11670" max="11670" width="7.5703125" style="5" customWidth="1"/>
    <col min="11671" max="11671" width="5.85546875" style="5" customWidth="1"/>
    <col min="11672" max="11672" width="6.140625" style="5" customWidth="1"/>
    <col min="11673" max="11673" width="6" style="5" customWidth="1"/>
    <col min="11674" max="11674" width="6.28515625" style="5" customWidth="1"/>
    <col min="11675" max="11675" width="8.28515625" style="5" customWidth="1"/>
    <col min="11676" max="11676" width="10.42578125" style="5" customWidth="1"/>
    <col min="11677" max="11875" width="9" style="5"/>
    <col min="11876" max="11876" width="4.140625" style="5" customWidth="1"/>
    <col min="11877" max="11877" width="12.140625" style="5" customWidth="1"/>
    <col min="11878" max="11878" width="26.5703125" style="5" customWidth="1"/>
    <col min="11879" max="11880" width="5" style="5" customWidth="1"/>
    <col min="11881" max="11881" width="4.5703125" style="5" customWidth="1"/>
    <col min="11882" max="11882" width="7.42578125" style="5" customWidth="1"/>
    <col min="11883" max="11883" width="7.28515625" style="5" customWidth="1"/>
    <col min="11884" max="11885" width="4.7109375" style="5" customWidth="1"/>
    <col min="11886" max="11886" width="7.7109375" style="5" customWidth="1"/>
    <col min="11887" max="11888" width="4.7109375" style="5" customWidth="1"/>
    <col min="11889" max="11889" width="5.7109375" style="5" customWidth="1"/>
    <col min="11890" max="11890" width="5.28515625" style="5" customWidth="1"/>
    <col min="11891" max="11896" width="4.7109375" style="5" customWidth="1"/>
    <col min="11897" max="11897" width="5.85546875" style="5" customWidth="1"/>
    <col min="11898" max="11898" width="7.140625" style="5" customWidth="1"/>
    <col min="11899" max="11906" width="4.7109375" style="5" customWidth="1"/>
    <col min="11907" max="11907" width="5.5703125" style="5" customWidth="1"/>
    <col min="11908" max="11909" width="4.7109375" style="5" customWidth="1"/>
    <col min="11910" max="11911" width="5.5703125" style="5" customWidth="1"/>
    <col min="11912" max="11912" width="4.7109375" style="5" customWidth="1"/>
    <col min="11913" max="11914" width="5.5703125" style="5" customWidth="1"/>
    <col min="11915" max="11916" width="4.7109375" style="5" customWidth="1"/>
    <col min="11917" max="11917" width="6.28515625" style="5" customWidth="1"/>
    <col min="11918" max="11918" width="6" style="5" customWidth="1"/>
    <col min="11919" max="11919" width="7.7109375" style="5" customWidth="1"/>
    <col min="11920" max="11920" width="6.7109375" style="5" customWidth="1"/>
    <col min="11921" max="11921" width="10.42578125" style="5" customWidth="1"/>
    <col min="11922" max="11922" width="9.5703125" style="5" customWidth="1"/>
    <col min="11923" max="11923" width="9.7109375" style="5" customWidth="1"/>
    <col min="11924" max="11924" width="8.28515625" style="5" customWidth="1"/>
    <col min="11925" max="11925" width="4.5703125" style="5" customWidth="1"/>
    <col min="11926" max="11926" width="7.5703125" style="5" customWidth="1"/>
    <col min="11927" max="11927" width="5.85546875" style="5" customWidth="1"/>
    <col min="11928" max="11928" width="6.140625" style="5" customWidth="1"/>
    <col min="11929" max="11929" width="6" style="5" customWidth="1"/>
    <col min="11930" max="11930" width="6.28515625" style="5" customWidth="1"/>
    <col min="11931" max="11931" width="8.28515625" style="5" customWidth="1"/>
    <col min="11932" max="11932" width="10.42578125" style="5" customWidth="1"/>
    <col min="11933" max="12131" width="9" style="5"/>
    <col min="12132" max="12132" width="4.140625" style="5" customWidth="1"/>
    <col min="12133" max="12133" width="12.140625" style="5" customWidth="1"/>
    <col min="12134" max="12134" width="26.5703125" style="5" customWidth="1"/>
    <col min="12135" max="12136" width="5" style="5" customWidth="1"/>
    <col min="12137" max="12137" width="4.5703125" style="5" customWidth="1"/>
    <col min="12138" max="12138" width="7.42578125" style="5" customWidth="1"/>
    <col min="12139" max="12139" width="7.28515625" style="5" customWidth="1"/>
    <col min="12140" max="12141" width="4.7109375" style="5" customWidth="1"/>
    <col min="12142" max="12142" width="7.7109375" style="5" customWidth="1"/>
    <col min="12143" max="12144" width="4.7109375" style="5" customWidth="1"/>
    <col min="12145" max="12145" width="5.7109375" style="5" customWidth="1"/>
    <col min="12146" max="12146" width="5.28515625" style="5" customWidth="1"/>
    <col min="12147" max="12152" width="4.7109375" style="5" customWidth="1"/>
    <col min="12153" max="12153" width="5.85546875" style="5" customWidth="1"/>
    <col min="12154" max="12154" width="7.140625" style="5" customWidth="1"/>
    <col min="12155" max="12162" width="4.7109375" style="5" customWidth="1"/>
    <col min="12163" max="12163" width="5.5703125" style="5" customWidth="1"/>
    <col min="12164" max="12165" width="4.7109375" style="5" customWidth="1"/>
    <col min="12166" max="12167" width="5.5703125" style="5" customWidth="1"/>
    <col min="12168" max="12168" width="4.7109375" style="5" customWidth="1"/>
    <col min="12169" max="12170" width="5.5703125" style="5" customWidth="1"/>
    <col min="12171" max="12172" width="4.7109375" style="5" customWidth="1"/>
    <col min="12173" max="12173" width="6.28515625" style="5" customWidth="1"/>
    <col min="12174" max="12174" width="6" style="5" customWidth="1"/>
    <col min="12175" max="12175" width="7.7109375" style="5" customWidth="1"/>
    <col min="12176" max="12176" width="6.7109375" style="5" customWidth="1"/>
    <col min="12177" max="12177" width="10.42578125" style="5" customWidth="1"/>
    <col min="12178" max="12178" width="9.5703125" style="5" customWidth="1"/>
    <col min="12179" max="12179" width="9.7109375" style="5" customWidth="1"/>
    <col min="12180" max="12180" width="8.28515625" style="5" customWidth="1"/>
    <col min="12181" max="12181" width="4.5703125" style="5" customWidth="1"/>
    <col min="12182" max="12182" width="7.5703125" style="5" customWidth="1"/>
    <col min="12183" max="12183" width="5.85546875" style="5" customWidth="1"/>
    <col min="12184" max="12184" width="6.140625" style="5" customWidth="1"/>
    <col min="12185" max="12185" width="6" style="5" customWidth="1"/>
    <col min="12186" max="12186" width="6.28515625" style="5" customWidth="1"/>
    <col min="12187" max="12187" width="8.28515625" style="5" customWidth="1"/>
    <col min="12188" max="12188" width="10.42578125" style="5" customWidth="1"/>
    <col min="12189" max="12387" width="9" style="5"/>
    <col min="12388" max="12388" width="4.140625" style="5" customWidth="1"/>
    <col min="12389" max="12389" width="12.140625" style="5" customWidth="1"/>
    <col min="12390" max="12390" width="26.5703125" style="5" customWidth="1"/>
    <col min="12391" max="12392" width="5" style="5" customWidth="1"/>
    <col min="12393" max="12393" width="4.5703125" style="5" customWidth="1"/>
    <col min="12394" max="12394" width="7.42578125" style="5" customWidth="1"/>
    <col min="12395" max="12395" width="7.28515625" style="5" customWidth="1"/>
    <col min="12396" max="12397" width="4.7109375" style="5" customWidth="1"/>
    <col min="12398" max="12398" width="7.7109375" style="5" customWidth="1"/>
    <col min="12399" max="12400" width="4.7109375" style="5" customWidth="1"/>
    <col min="12401" max="12401" width="5.7109375" style="5" customWidth="1"/>
    <col min="12402" max="12402" width="5.28515625" style="5" customWidth="1"/>
    <col min="12403" max="12408" width="4.7109375" style="5" customWidth="1"/>
    <col min="12409" max="12409" width="5.85546875" style="5" customWidth="1"/>
    <col min="12410" max="12410" width="7.140625" style="5" customWidth="1"/>
    <col min="12411" max="12418" width="4.7109375" style="5" customWidth="1"/>
    <col min="12419" max="12419" width="5.5703125" style="5" customWidth="1"/>
    <col min="12420" max="12421" width="4.7109375" style="5" customWidth="1"/>
    <col min="12422" max="12423" width="5.5703125" style="5" customWidth="1"/>
    <col min="12424" max="12424" width="4.7109375" style="5" customWidth="1"/>
    <col min="12425" max="12426" width="5.5703125" style="5" customWidth="1"/>
    <col min="12427" max="12428" width="4.7109375" style="5" customWidth="1"/>
    <col min="12429" max="12429" width="6.28515625" style="5" customWidth="1"/>
    <col min="12430" max="12430" width="6" style="5" customWidth="1"/>
    <col min="12431" max="12431" width="7.7109375" style="5" customWidth="1"/>
    <col min="12432" max="12432" width="6.7109375" style="5" customWidth="1"/>
    <col min="12433" max="12433" width="10.42578125" style="5" customWidth="1"/>
    <col min="12434" max="12434" width="9.5703125" style="5" customWidth="1"/>
    <col min="12435" max="12435" width="9.7109375" style="5" customWidth="1"/>
    <col min="12436" max="12436" width="8.28515625" style="5" customWidth="1"/>
    <col min="12437" max="12437" width="4.5703125" style="5" customWidth="1"/>
    <col min="12438" max="12438" width="7.5703125" style="5" customWidth="1"/>
    <col min="12439" max="12439" width="5.85546875" style="5" customWidth="1"/>
    <col min="12440" max="12440" width="6.140625" style="5" customWidth="1"/>
    <col min="12441" max="12441" width="6" style="5" customWidth="1"/>
    <col min="12442" max="12442" width="6.28515625" style="5" customWidth="1"/>
    <col min="12443" max="12443" width="8.28515625" style="5" customWidth="1"/>
    <col min="12444" max="12444" width="10.42578125" style="5" customWidth="1"/>
    <col min="12445" max="12643" width="9" style="5"/>
    <col min="12644" max="12644" width="4.140625" style="5" customWidth="1"/>
    <col min="12645" max="12645" width="12.140625" style="5" customWidth="1"/>
    <col min="12646" max="12646" width="26.5703125" style="5" customWidth="1"/>
    <col min="12647" max="12648" width="5" style="5" customWidth="1"/>
    <col min="12649" max="12649" width="4.5703125" style="5" customWidth="1"/>
    <col min="12650" max="12650" width="7.42578125" style="5" customWidth="1"/>
    <col min="12651" max="12651" width="7.28515625" style="5" customWidth="1"/>
    <col min="12652" max="12653" width="4.7109375" style="5" customWidth="1"/>
    <col min="12654" max="12654" width="7.7109375" style="5" customWidth="1"/>
    <col min="12655" max="12656" width="4.7109375" style="5" customWidth="1"/>
    <col min="12657" max="12657" width="5.7109375" style="5" customWidth="1"/>
    <col min="12658" max="12658" width="5.28515625" style="5" customWidth="1"/>
    <col min="12659" max="12664" width="4.7109375" style="5" customWidth="1"/>
    <col min="12665" max="12665" width="5.85546875" style="5" customWidth="1"/>
    <col min="12666" max="12666" width="7.140625" style="5" customWidth="1"/>
    <col min="12667" max="12674" width="4.7109375" style="5" customWidth="1"/>
    <col min="12675" max="12675" width="5.5703125" style="5" customWidth="1"/>
    <col min="12676" max="12677" width="4.7109375" style="5" customWidth="1"/>
    <col min="12678" max="12679" width="5.5703125" style="5" customWidth="1"/>
    <col min="12680" max="12680" width="4.7109375" style="5" customWidth="1"/>
    <col min="12681" max="12682" width="5.5703125" style="5" customWidth="1"/>
    <col min="12683" max="12684" width="4.7109375" style="5" customWidth="1"/>
    <col min="12685" max="12685" width="6.28515625" style="5" customWidth="1"/>
    <col min="12686" max="12686" width="6" style="5" customWidth="1"/>
    <col min="12687" max="12687" width="7.7109375" style="5" customWidth="1"/>
    <col min="12688" max="12688" width="6.7109375" style="5" customWidth="1"/>
    <col min="12689" max="12689" width="10.42578125" style="5" customWidth="1"/>
    <col min="12690" max="12690" width="9.5703125" style="5" customWidth="1"/>
    <col min="12691" max="12691" width="9.7109375" style="5" customWidth="1"/>
    <col min="12692" max="12692" width="8.28515625" style="5" customWidth="1"/>
    <col min="12693" max="12693" width="4.5703125" style="5" customWidth="1"/>
    <col min="12694" max="12694" width="7.5703125" style="5" customWidth="1"/>
    <col min="12695" max="12695" width="5.85546875" style="5" customWidth="1"/>
    <col min="12696" max="12696" width="6.140625" style="5" customWidth="1"/>
    <col min="12697" max="12697" width="6" style="5" customWidth="1"/>
    <col min="12698" max="12698" width="6.28515625" style="5" customWidth="1"/>
    <col min="12699" max="12699" width="8.28515625" style="5" customWidth="1"/>
    <col min="12700" max="12700" width="10.42578125" style="5" customWidth="1"/>
    <col min="12701" max="12899" width="9" style="5"/>
    <col min="12900" max="12900" width="4.140625" style="5" customWidth="1"/>
    <col min="12901" max="12901" width="12.140625" style="5" customWidth="1"/>
    <col min="12902" max="12902" width="26.5703125" style="5" customWidth="1"/>
    <col min="12903" max="12904" width="5" style="5" customWidth="1"/>
    <col min="12905" max="12905" width="4.5703125" style="5" customWidth="1"/>
    <col min="12906" max="12906" width="7.42578125" style="5" customWidth="1"/>
    <col min="12907" max="12907" width="7.28515625" style="5" customWidth="1"/>
    <col min="12908" max="12909" width="4.7109375" style="5" customWidth="1"/>
    <col min="12910" max="12910" width="7.7109375" style="5" customWidth="1"/>
    <col min="12911" max="12912" width="4.7109375" style="5" customWidth="1"/>
    <col min="12913" max="12913" width="5.7109375" style="5" customWidth="1"/>
    <col min="12914" max="12914" width="5.28515625" style="5" customWidth="1"/>
    <col min="12915" max="12920" width="4.7109375" style="5" customWidth="1"/>
    <col min="12921" max="12921" width="5.85546875" style="5" customWidth="1"/>
    <col min="12922" max="12922" width="7.140625" style="5" customWidth="1"/>
    <col min="12923" max="12930" width="4.7109375" style="5" customWidth="1"/>
    <col min="12931" max="12931" width="5.5703125" style="5" customWidth="1"/>
    <col min="12932" max="12933" width="4.7109375" style="5" customWidth="1"/>
    <col min="12934" max="12935" width="5.5703125" style="5" customWidth="1"/>
    <col min="12936" max="12936" width="4.7109375" style="5" customWidth="1"/>
    <col min="12937" max="12938" width="5.5703125" style="5" customWidth="1"/>
    <col min="12939" max="12940" width="4.7109375" style="5" customWidth="1"/>
    <col min="12941" max="12941" width="6.28515625" style="5" customWidth="1"/>
    <col min="12942" max="12942" width="6" style="5" customWidth="1"/>
    <col min="12943" max="12943" width="7.7109375" style="5" customWidth="1"/>
    <col min="12944" max="12944" width="6.7109375" style="5" customWidth="1"/>
    <col min="12945" max="12945" width="10.42578125" style="5" customWidth="1"/>
    <col min="12946" max="12946" width="9.5703125" style="5" customWidth="1"/>
    <col min="12947" max="12947" width="9.7109375" style="5" customWidth="1"/>
    <col min="12948" max="12948" width="8.28515625" style="5" customWidth="1"/>
    <col min="12949" max="12949" width="4.5703125" style="5" customWidth="1"/>
    <col min="12950" max="12950" width="7.5703125" style="5" customWidth="1"/>
    <col min="12951" max="12951" width="5.85546875" style="5" customWidth="1"/>
    <col min="12952" max="12952" width="6.140625" style="5" customWidth="1"/>
    <col min="12953" max="12953" width="6" style="5" customWidth="1"/>
    <col min="12954" max="12954" width="6.28515625" style="5" customWidth="1"/>
    <col min="12955" max="12955" width="8.28515625" style="5" customWidth="1"/>
    <col min="12956" max="12956" width="10.42578125" style="5" customWidth="1"/>
    <col min="12957" max="13155" width="9" style="5"/>
    <col min="13156" max="13156" width="4.140625" style="5" customWidth="1"/>
    <col min="13157" max="13157" width="12.140625" style="5" customWidth="1"/>
    <col min="13158" max="13158" width="26.5703125" style="5" customWidth="1"/>
    <col min="13159" max="13160" width="5" style="5" customWidth="1"/>
    <col min="13161" max="13161" width="4.5703125" style="5" customWidth="1"/>
    <col min="13162" max="13162" width="7.42578125" style="5" customWidth="1"/>
    <col min="13163" max="13163" width="7.28515625" style="5" customWidth="1"/>
    <col min="13164" max="13165" width="4.7109375" style="5" customWidth="1"/>
    <col min="13166" max="13166" width="7.7109375" style="5" customWidth="1"/>
    <col min="13167" max="13168" width="4.7109375" style="5" customWidth="1"/>
    <col min="13169" max="13169" width="5.7109375" style="5" customWidth="1"/>
    <col min="13170" max="13170" width="5.28515625" style="5" customWidth="1"/>
    <col min="13171" max="13176" width="4.7109375" style="5" customWidth="1"/>
    <col min="13177" max="13177" width="5.85546875" style="5" customWidth="1"/>
    <col min="13178" max="13178" width="7.140625" style="5" customWidth="1"/>
    <col min="13179" max="13186" width="4.7109375" style="5" customWidth="1"/>
    <col min="13187" max="13187" width="5.5703125" style="5" customWidth="1"/>
    <col min="13188" max="13189" width="4.7109375" style="5" customWidth="1"/>
    <col min="13190" max="13191" width="5.5703125" style="5" customWidth="1"/>
    <col min="13192" max="13192" width="4.7109375" style="5" customWidth="1"/>
    <col min="13193" max="13194" width="5.5703125" style="5" customWidth="1"/>
    <col min="13195" max="13196" width="4.7109375" style="5" customWidth="1"/>
    <col min="13197" max="13197" width="6.28515625" style="5" customWidth="1"/>
    <col min="13198" max="13198" width="6" style="5" customWidth="1"/>
    <col min="13199" max="13199" width="7.7109375" style="5" customWidth="1"/>
    <col min="13200" max="13200" width="6.7109375" style="5" customWidth="1"/>
    <col min="13201" max="13201" width="10.42578125" style="5" customWidth="1"/>
    <col min="13202" max="13202" width="9.5703125" style="5" customWidth="1"/>
    <col min="13203" max="13203" width="9.7109375" style="5" customWidth="1"/>
    <col min="13204" max="13204" width="8.28515625" style="5" customWidth="1"/>
    <col min="13205" max="13205" width="4.5703125" style="5" customWidth="1"/>
    <col min="13206" max="13206" width="7.5703125" style="5" customWidth="1"/>
    <col min="13207" max="13207" width="5.85546875" style="5" customWidth="1"/>
    <col min="13208" max="13208" width="6.140625" style="5" customWidth="1"/>
    <col min="13209" max="13209" width="6" style="5" customWidth="1"/>
    <col min="13210" max="13210" width="6.28515625" style="5" customWidth="1"/>
    <col min="13211" max="13211" width="8.28515625" style="5" customWidth="1"/>
    <col min="13212" max="13212" width="10.42578125" style="5" customWidth="1"/>
    <col min="13213" max="13411" width="9" style="5"/>
    <col min="13412" max="13412" width="4.140625" style="5" customWidth="1"/>
    <col min="13413" max="13413" width="12.140625" style="5" customWidth="1"/>
    <col min="13414" max="13414" width="26.5703125" style="5" customWidth="1"/>
    <col min="13415" max="13416" width="5" style="5" customWidth="1"/>
    <col min="13417" max="13417" width="4.5703125" style="5" customWidth="1"/>
    <col min="13418" max="13418" width="7.42578125" style="5" customWidth="1"/>
    <col min="13419" max="13419" width="7.28515625" style="5" customWidth="1"/>
    <col min="13420" max="13421" width="4.7109375" style="5" customWidth="1"/>
    <col min="13422" max="13422" width="7.7109375" style="5" customWidth="1"/>
    <col min="13423" max="13424" width="4.7109375" style="5" customWidth="1"/>
    <col min="13425" max="13425" width="5.7109375" style="5" customWidth="1"/>
    <col min="13426" max="13426" width="5.28515625" style="5" customWidth="1"/>
    <col min="13427" max="13432" width="4.7109375" style="5" customWidth="1"/>
    <col min="13433" max="13433" width="5.85546875" style="5" customWidth="1"/>
    <col min="13434" max="13434" width="7.140625" style="5" customWidth="1"/>
    <col min="13435" max="13442" width="4.7109375" style="5" customWidth="1"/>
    <col min="13443" max="13443" width="5.5703125" style="5" customWidth="1"/>
    <col min="13444" max="13445" width="4.7109375" style="5" customWidth="1"/>
    <col min="13446" max="13447" width="5.5703125" style="5" customWidth="1"/>
    <col min="13448" max="13448" width="4.7109375" style="5" customWidth="1"/>
    <col min="13449" max="13450" width="5.5703125" style="5" customWidth="1"/>
    <col min="13451" max="13452" width="4.7109375" style="5" customWidth="1"/>
    <col min="13453" max="13453" width="6.28515625" style="5" customWidth="1"/>
    <col min="13454" max="13454" width="6" style="5" customWidth="1"/>
    <col min="13455" max="13455" width="7.7109375" style="5" customWidth="1"/>
    <col min="13456" max="13456" width="6.7109375" style="5" customWidth="1"/>
    <col min="13457" max="13457" width="10.42578125" style="5" customWidth="1"/>
    <col min="13458" max="13458" width="9.5703125" style="5" customWidth="1"/>
    <col min="13459" max="13459" width="9.7109375" style="5" customWidth="1"/>
    <col min="13460" max="13460" width="8.28515625" style="5" customWidth="1"/>
    <col min="13461" max="13461" width="4.5703125" style="5" customWidth="1"/>
    <col min="13462" max="13462" width="7.5703125" style="5" customWidth="1"/>
    <col min="13463" max="13463" width="5.85546875" style="5" customWidth="1"/>
    <col min="13464" max="13464" width="6.140625" style="5" customWidth="1"/>
    <col min="13465" max="13465" width="6" style="5" customWidth="1"/>
    <col min="13466" max="13466" width="6.28515625" style="5" customWidth="1"/>
    <col min="13467" max="13467" width="8.28515625" style="5" customWidth="1"/>
    <col min="13468" max="13468" width="10.42578125" style="5" customWidth="1"/>
    <col min="13469" max="13667" width="9" style="5"/>
    <col min="13668" max="13668" width="4.140625" style="5" customWidth="1"/>
    <col min="13669" max="13669" width="12.140625" style="5" customWidth="1"/>
    <col min="13670" max="13670" width="26.5703125" style="5" customWidth="1"/>
    <col min="13671" max="13672" width="5" style="5" customWidth="1"/>
    <col min="13673" max="13673" width="4.5703125" style="5" customWidth="1"/>
    <col min="13674" max="13674" width="7.42578125" style="5" customWidth="1"/>
    <col min="13675" max="13675" width="7.28515625" style="5" customWidth="1"/>
    <col min="13676" max="13677" width="4.7109375" style="5" customWidth="1"/>
    <col min="13678" max="13678" width="7.7109375" style="5" customWidth="1"/>
    <col min="13679" max="13680" width="4.7109375" style="5" customWidth="1"/>
    <col min="13681" max="13681" width="5.7109375" style="5" customWidth="1"/>
    <col min="13682" max="13682" width="5.28515625" style="5" customWidth="1"/>
    <col min="13683" max="13688" width="4.7109375" style="5" customWidth="1"/>
    <col min="13689" max="13689" width="5.85546875" style="5" customWidth="1"/>
    <col min="13690" max="13690" width="7.140625" style="5" customWidth="1"/>
    <col min="13691" max="13698" width="4.7109375" style="5" customWidth="1"/>
    <col min="13699" max="13699" width="5.5703125" style="5" customWidth="1"/>
    <col min="13700" max="13701" width="4.7109375" style="5" customWidth="1"/>
    <col min="13702" max="13703" width="5.5703125" style="5" customWidth="1"/>
    <col min="13704" max="13704" width="4.7109375" style="5" customWidth="1"/>
    <col min="13705" max="13706" width="5.5703125" style="5" customWidth="1"/>
    <col min="13707" max="13708" width="4.7109375" style="5" customWidth="1"/>
    <col min="13709" max="13709" width="6.28515625" style="5" customWidth="1"/>
    <col min="13710" max="13710" width="6" style="5" customWidth="1"/>
    <col min="13711" max="13711" width="7.7109375" style="5" customWidth="1"/>
    <col min="13712" max="13712" width="6.7109375" style="5" customWidth="1"/>
    <col min="13713" max="13713" width="10.42578125" style="5" customWidth="1"/>
    <col min="13714" max="13714" width="9.5703125" style="5" customWidth="1"/>
    <col min="13715" max="13715" width="9.7109375" style="5" customWidth="1"/>
    <col min="13716" max="13716" width="8.28515625" style="5" customWidth="1"/>
    <col min="13717" max="13717" width="4.5703125" style="5" customWidth="1"/>
    <col min="13718" max="13718" width="7.5703125" style="5" customWidth="1"/>
    <col min="13719" max="13719" width="5.85546875" style="5" customWidth="1"/>
    <col min="13720" max="13720" width="6.140625" style="5" customWidth="1"/>
    <col min="13721" max="13721" width="6" style="5" customWidth="1"/>
    <col min="13722" max="13722" width="6.28515625" style="5" customWidth="1"/>
    <col min="13723" max="13723" width="8.28515625" style="5" customWidth="1"/>
    <col min="13724" max="13724" width="10.42578125" style="5" customWidth="1"/>
    <col min="13725" max="13923" width="9" style="5"/>
    <col min="13924" max="13924" width="4.140625" style="5" customWidth="1"/>
    <col min="13925" max="13925" width="12.140625" style="5" customWidth="1"/>
    <col min="13926" max="13926" width="26.5703125" style="5" customWidth="1"/>
    <col min="13927" max="13928" width="5" style="5" customWidth="1"/>
    <col min="13929" max="13929" width="4.5703125" style="5" customWidth="1"/>
    <col min="13930" max="13930" width="7.42578125" style="5" customWidth="1"/>
    <col min="13931" max="13931" width="7.28515625" style="5" customWidth="1"/>
    <col min="13932" max="13933" width="4.7109375" style="5" customWidth="1"/>
    <col min="13934" max="13934" width="7.7109375" style="5" customWidth="1"/>
    <col min="13935" max="13936" width="4.7109375" style="5" customWidth="1"/>
    <col min="13937" max="13937" width="5.7109375" style="5" customWidth="1"/>
    <col min="13938" max="13938" width="5.28515625" style="5" customWidth="1"/>
    <col min="13939" max="13944" width="4.7109375" style="5" customWidth="1"/>
    <col min="13945" max="13945" width="5.85546875" style="5" customWidth="1"/>
    <col min="13946" max="13946" width="7.140625" style="5" customWidth="1"/>
    <col min="13947" max="13954" width="4.7109375" style="5" customWidth="1"/>
    <col min="13955" max="13955" width="5.5703125" style="5" customWidth="1"/>
    <col min="13956" max="13957" width="4.7109375" style="5" customWidth="1"/>
    <col min="13958" max="13959" width="5.5703125" style="5" customWidth="1"/>
    <col min="13960" max="13960" width="4.7109375" style="5" customWidth="1"/>
    <col min="13961" max="13962" width="5.5703125" style="5" customWidth="1"/>
    <col min="13963" max="13964" width="4.7109375" style="5" customWidth="1"/>
    <col min="13965" max="13965" width="6.28515625" style="5" customWidth="1"/>
    <col min="13966" max="13966" width="6" style="5" customWidth="1"/>
    <col min="13967" max="13967" width="7.7109375" style="5" customWidth="1"/>
    <col min="13968" max="13968" width="6.7109375" style="5" customWidth="1"/>
    <col min="13969" max="13969" width="10.42578125" style="5" customWidth="1"/>
    <col min="13970" max="13970" width="9.5703125" style="5" customWidth="1"/>
    <col min="13971" max="13971" width="9.7109375" style="5" customWidth="1"/>
    <col min="13972" max="13972" width="8.28515625" style="5" customWidth="1"/>
    <col min="13973" max="13973" width="4.5703125" style="5" customWidth="1"/>
    <col min="13974" max="13974" width="7.5703125" style="5" customWidth="1"/>
    <col min="13975" max="13975" width="5.85546875" style="5" customWidth="1"/>
    <col min="13976" max="13976" width="6.140625" style="5" customWidth="1"/>
    <col min="13977" max="13977" width="6" style="5" customWidth="1"/>
    <col min="13978" max="13978" width="6.28515625" style="5" customWidth="1"/>
    <col min="13979" max="13979" width="8.28515625" style="5" customWidth="1"/>
    <col min="13980" max="13980" width="10.42578125" style="5" customWidth="1"/>
    <col min="13981" max="14179" width="9" style="5"/>
    <col min="14180" max="14180" width="4.140625" style="5" customWidth="1"/>
    <col min="14181" max="14181" width="12.140625" style="5" customWidth="1"/>
    <col min="14182" max="14182" width="26.5703125" style="5" customWidth="1"/>
    <col min="14183" max="14184" width="5" style="5" customWidth="1"/>
    <col min="14185" max="14185" width="4.5703125" style="5" customWidth="1"/>
    <col min="14186" max="14186" width="7.42578125" style="5" customWidth="1"/>
    <col min="14187" max="14187" width="7.28515625" style="5" customWidth="1"/>
    <col min="14188" max="14189" width="4.7109375" style="5" customWidth="1"/>
    <col min="14190" max="14190" width="7.7109375" style="5" customWidth="1"/>
    <col min="14191" max="14192" width="4.7109375" style="5" customWidth="1"/>
    <col min="14193" max="14193" width="5.7109375" style="5" customWidth="1"/>
    <col min="14194" max="14194" width="5.28515625" style="5" customWidth="1"/>
    <col min="14195" max="14200" width="4.7109375" style="5" customWidth="1"/>
    <col min="14201" max="14201" width="5.85546875" style="5" customWidth="1"/>
    <col min="14202" max="14202" width="7.140625" style="5" customWidth="1"/>
    <col min="14203" max="14210" width="4.7109375" style="5" customWidth="1"/>
    <col min="14211" max="14211" width="5.5703125" style="5" customWidth="1"/>
    <col min="14212" max="14213" width="4.7109375" style="5" customWidth="1"/>
    <col min="14214" max="14215" width="5.5703125" style="5" customWidth="1"/>
    <col min="14216" max="14216" width="4.7109375" style="5" customWidth="1"/>
    <col min="14217" max="14218" width="5.5703125" style="5" customWidth="1"/>
    <col min="14219" max="14220" width="4.7109375" style="5" customWidth="1"/>
    <col min="14221" max="14221" width="6.28515625" style="5" customWidth="1"/>
    <col min="14222" max="14222" width="6" style="5" customWidth="1"/>
    <col min="14223" max="14223" width="7.7109375" style="5" customWidth="1"/>
    <col min="14224" max="14224" width="6.7109375" style="5" customWidth="1"/>
    <col min="14225" max="14225" width="10.42578125" style="5" customWidth="1"/>
    <col min="14226" max="14226" width="9.5703125" style="5" customWidth="1"/>
    <col min="14227" max="14227" width="9.7109375" style="5" customWidth="1"/>
    <col min="14228" max="14228" width="8.28515625" style="5" customWidth="1"/>
    <col min="14229" max="14229" width="4.5703125" style="5" customWidth="1"/>
    <col min="14230" max="14230" width="7.5703125" style="5" customWidth="1"/>
    <col min="14231" max="14231" width="5.85546875" style="5" customWidth="1"/>
    <col min="14232" max="14232" width="6.140625" style="5" customWidth="1"/>
    <col min="14233" max="14233" width="6" style="5" customWidth="1"/>
    <col min="14234" max="14234" width="6.28515625" style="5" customWidth="1"/>
    <col min="14235" max="14235" width="8.28515625" style="5" customWidth="1"/>
    <col min="14236" max="14236" width="10.42578125" style="5" customWidth="1"/>
    <col min="14237" max="14435" width="9" style="5"/>
    <col min="14436" max="14436" width="4.140625" style="5" customWidth="1"/>
    <col min="14437" max="14437" width="12.140625" style="5" customWidth="1"/>
    <col min="14438" max="14438" width="26.5703125" style="5" customWidth="1"/>
    <col min="14439" max="14440" width="5" style="5" customWidth="1"/>
    <col min="14441" max="14441" width="4.5703125" style="5" customWidth="1"/>
    <col min="14442" max="14442" width="7.42578125" style="5" customWidth="1"/>
    <col min="14443" max="14443" width="7.28515625" style="5" customWidth="1"/>
    <col min="14444" max="14445" width="4.7109375" style="5" customWidth="1"/>
    <col min="14446" max="14446" width="7.7109375" style="5" customWidth="1"/>
    <col min="14447" max="14448" width="4.7109375" style="5" customWidth="1"/>
    <col min="14449" max="14449" width="5.7109375" style="5" customWidth="1"/>
    <col min="14450" max="14450" width="5.28515625" style="5" customWidth="1"/>
    <col min="14451" max="14456" width="4.7109375" style="5" customWidth="1"/>
    <col min="14457" max="14457" width="5.85546875" style="5" customWidth="1"/>
    <col min="14458" max="14458" width="7.140625" style="5" customWidth="1"/>
    <col min="14459" max="14466" width="4.7109375" style="5" customWidth="1"/>
    <col min="14467" max="14467" width="5.5703125" style="5" customWidth="1"/>
    <col min="14468" max="14469" width="4.7109375" style="5" customWidth="1"/>
    <col min="14470" max="14471" width="5.5703125" style="5" customWidth="1"/>
    <col min="14472" max="14472" width="4.7109375" style="5" customWidth="1"/>
    <col min="14473" max="14474" width="5.5703125" style="5" customWidth="1"/>
    <col min="14475" max="14476" width="4.7109375" style="5" customWidth="1"/>
    <col min="14477" max="14477" width="6.28515625" style="5" customWidth="1"/>
    <col min="14478" max="14478" width="6" style="5" customWidth="1"/>
    <col min="14479" max="14479" width="7.7109375" style="5" customWidth="1"/>
    <col min="14480" max="14480" width="6.7109375" style="5" customWidth="1"/>
    <col min="14481" max="14481" width="10.42578125" style="5" customWidth="1"/>
    <col min="14482" max="14482" width="9.5703125" style="5" customWidth="1"/>
    <col min="14483" max="14483" width="9.7109375" style="5" customWidth="1"/>
    <col min="14484" max="14484" width="8.28515625" style="5" customWidth="1"/>
    <col min="14485" max="14485" width="4.5703125" style="5" customWidth="1"/>
    <col min="14486" max="14486" width="7.5703125" style="5" customWidth="1"/>
    <col min="14487" max="14487" width="5.85546875" style="5" customWidth="1"/>
    <col min="14488" max="14488" width="6.140625" style="5" customWidth="1"/>
    <col min="14489" max="14489" width="6" style="5" customWidth="1"/>
    <col min="14490" max="14490" width="6.28515625" style="5" customWidth="1"/>
    <col min="14491" max="14491" width="8.28515625" style="5" customWidth="1"/>
    <col min="14492" max="14492" width="10.42578125" style="5" customWidth="1"/>
    <col min="14493" max="14691" width="9" style="5"/>
    <col min="14692" max="14692" width="4.140625" style="5" customWidth="1"/>
    <col min="14693" max="14693" width="12.140625" style="5" customWidth="1"/>
    <col min="14694" max="14694" width="26.5703125" style="5" customWidth="1"/>
    <col min="14695" max="14696" width="5" style="5" customWidth="1"/>
    <col min="14697" max="14697" width="4.5703125" style="5" customWidth="1"/>
    <col min="14698" max="14698" width="7.42578125" style="5" customWidth="1"/>
    <col min="14699" max="14699" width="7.28515625" style="5" customWidth="1"/>
    <col min="14700" max="14701" width="4.7109375" style="5" customWidth="1"/>
    <col min="14702" max="14702" width="7.7109375" style="5" customWidth="1"/>
    <col min="14703" max="14704" width="4.7109375" style="5" customWidth="1"/>
    <col min="14705" max="14705" width="5.7109375" style="5" customWidth="1"/>
    <col min="14706" max="14706" width="5.28515625" style="5" customWidth="1"/>
    <col min="14707" max="14712" width="4.7109375" style="5" customWidth="1"/>
    <col min="14713" max="14713" width="5.85546875" style="5" customWidth="1"/>
    <col min="14714" max="14714" width="7.140625" style="5" customWidth="1"/>
    <col min="14715" max="14722" width="4.7109375" style="5" customWidth="1"/>
    <col min="14723" max="14723" width="5.5703125" style="5" customWidth="1"/>
    <col min="14724" max="14725" width="4.7109375" style="5" customWidth="1"/>
    <col min="14726" max="14727" width="5.5703125" style="5" customWidth="1"/>
    <col min="14728" max="14728" width="4.7109375" style="5" customWidth="1"/>
    <col min="14729" max="14730" width="5.5703125" style="5" customWidth="1"/>
    <col min="14731" max="14732" width="4.7109375" style="5" customWidth="1"/>
    <col min="14733" max="14733" width="6.28515625" style="5" customWidth="1"/>
    <col min="14734" max="14734" width="6" style="5" customWidth="1"/>
    <col min="14735" max="14735" width="7.7109375" style="5" customWidth="1"/>
    <col min="14736" max="14736" width="6.7109375" style="5" customWidth="1"/>
    <col min="14737" max="14737" width="10.42578125" style="5" customWidth="1"/>
    <col min="14738" max="14738" width="9.5703125" style="5" customWidth="1"/>
    <col min="14739" max="14739" width="9.7109375" style="5" customWidth="1"/>
    <col min="14740" max="14740" width="8.28515625" style="5" customWidth="1"/>
    <col min="14741" max="14741" width="4.5703125" style="5" customWidth="1"/>
    <col min="14742" max="14742" width="7.5703125" style="5" customWidth="1"/>
    <col min="14743" max="14743" width="5.85546875" style="5" customWidth="1"/>
    <col min="14744" max="14744" width="6.140625" style="5" customWidth="1"/>
    <col min="14745" max="14745" width="6" style="5" customWidth="1"/>
    <col min="14746" max="14746" width="6.28515625" style="5" customWidth="1"/>
    <col min="14747" max="14747" width="8.28515625" style="5" customWidth="1"/>
    <col min="14748" max="14748" width="10.42578125" style="5" customWidth="1"/>
    <col min="14749" max="14947" width="9" style="5"/>
    <col min="14948" max="14948" width="4.140625" style="5" customWidth="1"/>
    <col min="14949" max="14949" width="12.140625" style="5" customWidth="1"/>
    <col min="14950" max="14950" width="26.5703125" style="5" customWidth="1"/>
    <col min="14951" max="14952" width="5" style="5" customWidth="1"/>
    <col min="14953" max="14953" width="4.5703125" style="5" customWidth="1"/>
    <col min="14954" max="14954" width="7.42578125" style="5" customWidth="1"/>
    <col min="14955" max="14955" width="7.28515625" style="5" customWidth="1"/>
    <col min="14956" max="14957" width="4.7109375" style="5" customWidth="1"/>
    <col min="14958" max="14958" width="7.7109375" style="5" customWidth="1"/>
    <col min="14959" max="14960" width="4.7109375" style="5" customWidth="1"/>
    <col min="14961" max="14961" width="5.7109375" style="5" customWidth="1"/>
    <col min="14962" max="14962" width="5.28515625" style="5" customWidth="1"/>
    <col min="14963" max="14968" width="4.7109375" style="5" customWidth="1"/>
    <col min="14969" max="14969" width="5.85546875" style="5" customWidth="1"/>
    <col min="14970" max="14970" width="7.140625" style="5" customWidth="1"/>
    <col min="14971" max="14978" width="4.7109375" style="5" customWidth="1"/>
    <col min="14979" max="14979" width="5.5703125" style="5" customWidth="1"/>
    <col min="14980" max="14981" width="4.7109375" style="5" customWidth="1"/>
    <col min="14982" max="14983" width="5.5703125" style="5" customWidth="1"/>
    <col min="14984" max="14984" width="4.7109375" style="5" customWidth="1"/>
    <col min="14985" max="14986" width="5.5703125" style="5" customWidth="1"/>
    <col min="14987" max="14988" width="4.7109375" style="5" customWidth="1"/>
    <col min="14989" max="14989" width="6.28515625" style="5" customWidth="1"/>
    <col min="14990" max="14990" width="6" style="5" customWidth="1"/>
    <col min="14991" max="14991" width="7.7109375" style="5" customWidth="1"/>
    <col min="14992" max="14992" width="6.7109375" style="5" customWidth="1"/>
    <col min="14993" max="14993" width="10.42578125" style="5" customWidth="1"/>
    <col min="14994" max="14994" width="9.5703125" style="5" customWidth="1"/>
    <col min="14995" max="14995" width="9.7109375" style="5" customWidth="1"/>
    <col min="14996" max="14996" width="8.28515625" style="5" customWidth="1"/>
    <col min="14997" max="14997" width="4.5703125" style="5" customWidth="1"/>
    <col min="14998" max="14998" width="7.5703125" style="5" customWidth="1"/>
    <col min="14999" max="14999" width="5.85546875" style="5" customWidth="1"/>
    <col min="15000" max="15000" width="6.140625" style="5" customWidth="1"/>
    <col min="15001" max="15001" width="6" style="5" customWidth="1"/>
    <col min="15002" max="15002" width="6.28515625" style="5" customWidth="1"/>
    <col min="15003" max="15003" width="8.28515625" style="5" customWidth="1"/>
    <col min="15004" max="15004" width="10.42578125" style="5" customWidth="1"/>
    <col min="15005" max="15203" width="9" style="5"/>
    <col min="15204" max="15204" width="4.140625" style="5" customWidth="1"/>
    <col min="15205" max="15205" width="12.140625" style="5" customWidth="1"/>
    <col min="15206" max="15206" width="26.5703125" style="5" customWidth="1"/>
    <col min="15207" max="15208" width="5" style="5" customWidth="1"/>
    <col min="15209" max="15209" width="4.5703125" style="5" customWidth="1"/>
    <col min="15210" max="15210" width="7.42578125" style="5" customWidth="1"/>
    <col min="15211" max="15211" width="7.28515625" style="5" customWidth="1"/>
    <col min="15212" max="15213" width="4.7109375" style="5" customWidth="1"/>
    <col min="15214" max="15214" width="7.7109375" style="5" customWidth="1"/>
    <col min="15215" max="15216" width="4.7109375" style="5" customWidth="1"/>
    <col min="15217" max="15217" width="5.7109375" style="5" customWidth="1"/>
    <col min="15218" max="15218" width="5.28515625" style="5" customWidth="1"/>
    <col min="15219" max="15224" width="4.7109375" style="5" customWidth="1"/>
    <col min="15225" max="15225" width="5.85546875" style="5" customWidth="1"/>
    <col min="15226" max="15226" width="7.140625" style="5" customWidth="1"/>
    <col min="15227" max="15234" width="4.7109375" style="5" customWidth="1"/>
    <col min="15235" max="15235" width="5.5703125" style="5" customWidth="1"/>
    <col min="15236" max="15237" width="4.7109375" style="5" customWidth="1"/>
    <col min="15238" max="15239" width="5.5703125" style="5" customWidth="1"/>
    <col min="15240" max="15240" width="4.7109375" style="5" customWidth="1"/>
    <col min="15241" max="15242" width="5.5703125" style="5" customWidth="1"/>
    <col min="15243" max="15244" width="4.7109375" style="5" customWidth="1"/>
    <col min="15245" max="15245" width="6.28515625" style="5" customWidth="1"/>
    <col min="15246" max="15246" width="6" style="5" customWidth="1"/>
    <col min="15247" max="15247" width="7.7109375" style="5" customWidth="1"/>
    <col min="15248" max="15248" width="6.7109375" style="5" customWidth="1"/>
    <col min="15249" max="15249" width="10.42578125" style="5" customWidth="1"/>
    <col min="15250" max="15250" width="9.5703125" style="5" customWidth="1"/>
    <col min="15251" max="15251" width="9.7109375" style="5" customWidth="1"/>
    <col min="15252" max="15252" width="8.28515625" style="5" customWidth="1"/>
    <col min="15253" max="15253" width="4.5703125" style="5" customWidth="1"/>
    <col min="15254" max="15254" width="7.5703125" style="5" customWidth="1"/>
    <col min="15255" max="15255" width="5.85546875" style="5" customWidth="1"/>
    <col min="15256" max="15256" width="6.140625" style="5" customWidth="1"/>
    <col min="15257" max="15257" width="6" style="5" customWidth="1"/>
    <col min="15258" max="15258" width="6.28515625" style="5" customWidth="1"/>
    <col min="15259" max="15259" width="8.28515625" style="5" customWidth="1"/>
    <col min="15260" max="15260" width="10.42578125" style="5" customWidth="1"/>
    <col min="15261" max="15459" width="9" style="5"/>
    <col min="15460" max="15460" width="4.140625" style="5" customWidth="1"/>
    <col min="15461" max="15461" width="12.140625" style="5" customWidth="1"/>
    <col min="15462" max="15462" width="26.5703125" style="5" customWidth="1"/>
    <col min="15463" max="15464" width="5" style="5" customWidth="1"/>
    <col min="15465" max="15465" width="4.5703125" style="5" customWidth="1"/>
    <col min="15466" max="15466" width="7.42578125" style="5" customWidth="1"/>
    <col min="15467" max="15467" width="7.28515625" style="5" customWidth="1"/>
    <col min="15468" max="15469" width="4.7109375" style="5" customWidth="1"/>
    <col min="15470" max="15470" width="7.7109375" style="5" customWidth="1"/>
    <col min="15471" max="15472" width="4.7109375" style="5" customWidth="1"/>
    <col min="15473" max="15473" width="5.7109375" style="5" customWidth="1"/>
    <col min="15474" max="15474" width="5.28515625" style="5" customWidth="1"/>
    <col min="15475" max="15480" width="4.7109375" style="5" customWidth="1"/>
    <col min="15481" max="15481" width="5.85546875" style="5" customWidth="1"/>
    <col min="15482" max="15482" width="7.140625" style="5" customWidth="1"/>
    <col min="15483" max="15490" width="4.7109375" style="5" customWidth="1"/>
    <col min="15491" max="15491" width="5.5703125" style="5" customWidth="1"/>
    <col min="15492" max="15493" width="4.7109375" style="5" customWidth="1"/>
    <col min="15494" max="15495" width="5.5703125" style="5" customWidth="1"/>
    <col min="15496" max="15496" width="4.7109375" style="5" customWidth="1"/>
    <col min="15497" max="15498" width="5.5703125" style="5" customWidth="1"/>
    <col min="15499" max="15500" width="4.7109375" style="5" customWidth="1"/>
    <col min="15501" max="15501" width="6.28515625" style="5" customWidth="1"/>
    <col min="15502" max="15502" width="6" style="5" customWidth="1"/>
    <col min="15503" max="15503" width="7.7109375" style="5" customWidth="1"/>
    <col min="15504" max="15504" width="6.7109375" style="5" customWidth="1"/>
    <col min="15505" max="15505" width="10.42578125" style="5" customWidth="1"/>
    <col min="15506" max="15506" width="9.5703125" style="5" customWidth="1"/>
    <col min="15507" max="15507" width="9.7109375" style="5" customWidth="1"/>
    <col min="15508" max="15508" width="8.28515625" style="5" customWidth="1"/>
    <col min="15509" max="15509" width="4.5703125" style="5" customWidth="1"/>
    <col min="15510" max="15510" width="7.5703125" style="5" customWidth="1"/>
    <col min="15511" max="15511" width="5.85546875" style="5" customWidth="1"/>
    <col min="15512" max="15512" width="6.140625" style="5" customWidth="1"/>
    <col min="15513" max="15513" width="6" style="5" customWidth="1"/>
    <col min="15514" max="15514" width="6.28515625" style="5" customWidth="1"/>
    <col min="15515" max="15515" width="8.28515625" style="5" customWidth="1"/>
    <col min="15516" max="15516" width="10.42578125" style="5" customWidth="1"/>
    <col min="15517" max="15715" width="9" style="5"/>
    <col min="15716" max="15716" width="4.140625" style="5" customWidth="1"/>
    <col min="15717" max="15717" width="12.140625" style="5" customWidth="1"/>
    <col min="15718" max="15718" width="26.5703125" style="5" customWidth="1"/>
    <col min="15719" max="15720" width="5" style="5" customWidth="1"/>
    <col min="15721" max="15721" width="4.5703125" style="5" customWidth="1"/>
    <col min="15722" max="15722" width="7.42578125" style="5" customWidth="1"/>
    <col min="15723" max="15723" width="7.28515625" style="5" customWidth="1"/>
    <col min="15724" max="15725" width="4.7109375" style="5" customWidth="1"/>
    <col min="15726" max="15726" width="7.7109375" style="5" customWidth="1"/>
    <col min="15727" max="15728" width="4.7109375" style="5" customWidth="1"/>
    <col min="15729" max="15729" width="5.7109375" style="5" customWidth="1"/>
    <col min="15730" max="15730" width="5.28515625" style="5" customWidth="1"/>
    <col min="15731" max="15736" width="4.7109375" style="5" customWidth="1"/>
    <col min="15737" max="15737" width="5.85546875" style="5" customWidth="1"/>
    <col min="15738" max="15738" width="7.140625" style="5" customWidth="1"/>
    <col min="15739" max="15746" width="4.7109375" style="5" customWidth="1"/>
    <col min="15747" max="15747" width="5.5703125" style="5" customWidth="1"/>
    <col min="15748" max="15749" width="4.7109375" style="5" customWidth="1"/>
    <col min="15750" max="15751" width="5.5703125" style="5" customWidth="1"/>
    <col min="15752" max="15752" width="4.7109375" style="5" customWidth="1"/>
    <col min="15753" max="15754" width="5.5703125" style="5" customWidth="1"/>
    <col min="15755" max="15756" width="4.7109375" style="5" customWidth="1"/>
    <col min="15757" max="15757" width="6.28515625" style="5" customWidth="1"/>
    <col min="15758" max="15758" width="6" style="5" customWidth="1"/>
    <col min="15759" max="15759" width="7.7109375" style="5" customWidth="1"/>
    <col min="15760" max="15760" width="6.7109375" style="5" customWidth="1"/>
    <col min="15761" max="15761" width="10.42578125" style="5" customWidth="1"/>
    <col min="15762" max="15762" width="9.5703125" style="5" customWidth="1"/>
    <col min="15763" max="15763" width="9.7109375" style="5" customWidth="1"/>
    <col min="15764" max="15764" width="8.28515625" style="5" customWidth="1"/>
    <col min="15765" max="15765" width="4.5703125" style="5" customWidth="1"/>
    <col min="15766" max="15766" width="7.5703125" style="5" customWidth="1"/>
    <col min="15767" max="15767" width="5.85546875" style="5" customWidth="1"/>
    <col min="15768" max="15768" width="6.140625" style="5" customWidth="1"/>
    <col min="15769" max="15769" width="6" style="5" customWidth="1"/>
    <col min="15770" max="15770" width="6.28515625" style="5" customWidth="1"/>
    <col min="15771" max="15771" width="8.28515625" style="5" customWidth="1"/>
    <col min="15772" max="15772" width="10.42578125" style="5" customWidth="1"/>
    <col min="15773" max="15971" width="9" style="5"/>
    <col min="15972" max="15972" width="4.140625" style="5" customWidth="1"/>
    <col min="15973" max="15973" width="12.140625" style="5" customWidth="1"/>
    <col min="15974" max="15974" width="26.5703125" style="5" customWidth="1"/>
    <col min="15975" max="15976" width="5" style="5" customWidth="1"/>
    <col min="15977" max="15977" width="4.5703125" style="5" customWidth="1"/>
    <col min="15978" max="15978" width="7.42578125" style="5" customWidth="1"/>
    <col min="15979" max="15979" width="7.28515625" style="5" customWidth="1"/>
    <col min="15980" max="15981" width="4.7109375" style="5" customWidth="1"/>
    <col min="15982" max="15982" width="7.7109375" style="5" customWidth="1"/>
    <col min="15983" max="15984" width="4.7109375" style="5" customWidth="1"/>
    <col min="15985" max="15985" width="5.7109375" style="5" customWidth="1"/>
    <col min="15986" max="15986" width="5.28515625" style="5" customWidth="1"/>
    <col min="15987" max="15992" width="4.7109375" style="5" customWidth="1"/>
    <col min="15993" max="15993" width="5.85546875" style="5" customWidth="1"/>
    <col min="15994" max="15994" width="7.140625" style="5" customWidth="1"/>
    <col min="15995" max="16002" width="4.7109375" style="5" customWidth="1"/>
    <col min="16003" max="16003" width="5.5703125" style="5" customWidth="1"/>
    <col min="16004" max="16005" width="4.7109375" style="5" customWidth="1"/>
    <col min="16006" max="16007" width="5.5703125" style="5" customWidth="1"/>
    <col min="16008" max="16008" width="4.7109375" style="5" customWidth="1"/>
    <col min="16009" max="16010" width="5.5703125" style="5" customWidth="1"/>
    <col min="16011" max="16012" width="4.7109375" style="5" customWidth="1"/>
    <col min="16013" max="16013" width="6.28515625" style="5" customWidth="1"/>
    <col min="16014" max="16014" width="6" style="5" customWidth="1"/>
    <col min="16015" max="16015" width="7.7109375" style="5" customWidth="1"/>
    <col min="16016" max="16016" width="6.7109375" style="5" customWidth="1"/>
    <col min="16017" max="16017" width="10.42578125" style="5" customWidth="1"/>
    <col min="16018" max="16018" width="9.5703125" style="5" customWidth="1"/>
    <col min="16019" max="16019" width="9.7109375" style="5" customWidth="1"/>
    <col min="16020" max="16020" width="8.28515625" style="5" customWidth="1"/>
    <col min="16021" max="16021" width="4.5703125" style="5" customWidth="1"/>
    <col min="16022" max="16022" width="7.5703125" style="5" customWidth="1"/>
    <col min="16023" max="16023" width="5.85546875" style="5" customWidth="1"/>
    <col min="16024" max="16024" width="6.140625" style="5" customWidth="1"/>
    <col min="16025" max="16025" width="6" style="5" customWidth="1"/>
    <col min="16026" max="16026" width="6.28515625" style="5" customWidth="1"/>
    <col min="16027" max="16027" width="8.28515625" style="5" customWidth="1"/>
    <col min="16028" max="16028" width="10.42578125" style="5" customWidth="1"/>
    <col min="16029" max="16351" width="9" style="5"/>
    <col min="16352" max="16384" width="8.85546875" style="5" customWidth="1"/>
  </cols>
  <sheetData>
    <row r="1" spans="1:26" s="7" customFormat="1" ht="12.75" customHeight="1" thickBot="1">
      <c r="A1" s="946"/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225"/>
      <c r="M1" s="225"/>
      <c r="N1" s="606"/>
      <c r="O1" s="606"/>
      <c r="P1" s="217"/>
      <c r="Q1" s="217"/>
    </row>
    <row r="2" spans="1:26" ht="15.75" customHeight="1">
      <c r="A2" s="947" t="s">
        <v>1</v>
      </c>
      <c r="B2" s="950" t="s">
        <v>118</v>
      </c>
      <c r="C2" s="953" t="s">
        <v>74</v>
      </c>
      <c r="D2" s="956" t="s">
        <v>2</v>
      </c>
      <c r="E2" s="956" t="s">
        <v>3</v>
      </c>
      <c r="F2" s="956" t="s">
        <v>75</v>
      </c>
      <c r="G2" s="956" t="s">
        <v>4</v>
      </c>
      <c r="H2" s="959" t="s">
        <v>212</v>
      </c>
      <c r="I2" s="959"/>
      <c r="J2" s="959"/>
      <c r="K2" s="959"/>
      <c r="L2" s="939" t="s">
        <v>44</v>
      </c>
      <c r="M2" s="939"/>
      <c r="N2" s="939"/>
      <c r="O2" s="939"/>
      <c r="P2" s="939"/>
      <c r="Q2" s="939"/>
      <c r="R2" s="940" t="s">
        <v>77</v>
      </c>
      <c r="S2" s="940" t="s">
        <v>78</v>
      </c>
      <c r="T2" s="939" t="s">
        <v>79</v>
      </c>
      <c r="U2" s="939"/>
      <c r="V2" s="939" t="s">
        <v>80</v>
      </c>
      <c r="W2" s="939"/>
      <c r="X2" s="943" t="s">
        <v>81</v>
      </c>
      <c r="Y2" s="933" t="s">
        <v>9</v>
      </c>
    </row>
    <row r="3" spans="1:26" ht="19.5" customHeight="1">
      <c r="A3" s="948"/>
      <c r="B3" s="951"/>
      <c r="C3" s="954"/>
      <c r="D3" s="957"/>
      <c r="E3" s="957"/>
      <c r="F3" s="957"/>
      <c r="G3" s="957"/>
      <c r="H3" s="936" t="s">
        <v>82</v>
      </c>
      <c r="I3" s="936"/>
      <c r="J3" s="936"/>
      <c r="K3" s="936"/>
      <c r="L3" s="937" t="s">
        <v>82</v>
      </c>
      <c r="M3" s="937"/>
      <c r="N3" s="937"/>
      <c r="O3" s="937"/>
      <c r="P3" s="937"/>
      <c r="Q3" s="937"/>
      <c r="R3" s="941"/>
      <c r="S3" s="941"/>
      <c r="T3" s="937"/>
      <c r="U3" s="937"/>
      <c r="V3" s="937"/>
      <c r="W3" s="937"/>
      <c r="X3" s="944"/>
      <c r="Y3" s="934"/>
    </row>
    <row r="4" spans="1:26" ht="77.25" customHeight="1" thickBot="1">
      <c r="A4" s="949"/>
      <c r="B4" s="952"/>
      <c r="C4" s="955"/>
      <c r="D4" s="958"/>
      <c r="E4" s="958"/>
      <c r="F4" s="958"/>
      <c r="G4" s="958"/>
      <c r="H4" s="838" t="s">
        <v>83</v>
      </c>
      <c r="I4" s="838" t="s">
        <v>84</v>
      </c>
      <c r="J4" s="838" t="s">
        <v>85</v>
      </c>
      <c r="K4" s="838" t="s">
        <v>44</v>
      </c>
      <c r="L4" s="838" t="s">
        <v>83</v>
      </c>
      <c r="M4" s="838" t="s">
        <v>84</v>
      </c>
      <c r="N4" s="838" t="s">
        <v>85</v>
      </c>
      <c r="O4" s="838" t="s">
        <v>44</v>
      </c>
      <c r="P4" s="839" t="s">
        <v>86</v>
      </c>
      <c r="Q4" s="839" t="s">
        <v>87</v>
      </c>
      <c r="R4" s="942"/>
      <c r="S4" s="942"/>
      <c r="T4" s="840" t="s">
        <v>88</v>
      </c>
      <c r="U4" s="840" t="s">
        <v>89</v>
      </c>
      <c r="V4" s="840" t="s">
        <v>90</v>
      </c>
      <c r="W4" s="840" t="s">
        <v>15</v>
      </c>
      <c r="X4" s="945"/>
      <c r="Y4" s="935"/>
    </row>
    <row r="5" spans="1:26" ht="18.75" customHeight="1" thickBot="1">
      <c r="A5" s="841" t="s">
        <v>22</v>
      </c>
      <c r="B5" s="842" t="s">
        <v>40</v>
      </c>
      <c r="C5" s="843">
        <v>3</v>
      </c>
      <c r="D5" s="843">
        <v>4</v>
      </c>
      <c r="E5" s="843">
        <v>5</v>
      </c>
      <c r="F5" s="843">
        <v>6</v>
      </c>
      <c r="G5" s="843">
        <v>7</v>
      </c>
      <c r="H5" s="844">
        <v>8</v>
      </c>
      <c r="I5" s="844">
        <v>9</v>
      </c>
      <c r="J5" s="844">
        <v>10</v>
      </c>
      <c r="K5" s="844">
        <v>11</v>
      </c>
      <c r="L5" s="844">
        <v>12</v>
      </c>
      <c r="M5" s="844">
        <v>13</v>
      </c>
      <c r="N5" s="844">
        <v>14</v>
      </c>
      <c r="O5" s="844">
        <v>15</v>
      </c>
      <c r="P5" s="844">
        <v>16</v>
      </c>
      <c r="Q5" s="844">
        <v>17</v>
      </c>
      <c r="R5" s="845">
        <v>18</v>
      </c>
      <c r="S5" s="845">
        <v>19</v>
      </c>
      <c r="T5" s="845">
        <v>20</v>
      </c>
      <c r="U5" s="845">
        <v>21</v>
      </c>
      <c r="V5" s="845">
        <v>22</v>
      </c>
      <c r="W5" s="845">
        <v>23</v>
      </c>
      <c r="X5" s="846">
        <v>24</v>
      </c>
      <c r="Y5" s="847">
        <v>25</v>
      </c>
    </row>
    <row r="6" spans="1:26" ht="14.25">
      <c r="A6" s="253"/>
      <c r="B6" s="254"/>
      <c r="C6" s="255" t="s">
        <v>20</v>
      </c>
      <c r="D6" s="256"/>
      <c r="E6" s="256"/>
      <c r="F6" s="256"/>
      <c r="G6" s="256"/>
      <c r="H6" s="257"/>
      <c r="I6" s="257"/>
      <c r="J6" s="598"/>
      <c r="K6" s="598"/>
      <c r="L6" s="257"/>
      <c r="M6" s="257"/>
      <c r="N6" s="598"/>
      <c r="O6" s="598"/>
      <c r="P6" s="258"/>
      <c r="Q6" s="258"/>
      <c r="R6" s="259"/>
      <c r="S6" s="259"/>
      <c r="T6" s="260"/>
      <c r="U6" s="260"/>
      <c r="V6" s="260"/>
      <c r="W6" s="260"/>
      <c r="X6" s="261"/>
      <c r="Y6" s="262"/>
      <c r="Z6" s="127"/>
    </row>
    <row r="7" spans="1:26" ht="14.25">
      <c r="A7" s="248"/>
      <c r="B7" s="120"/>
      <c r="C7" s="128" t="s">
        <v>73</v>
      </c>
      <c r="D7" s="122"/>
      <c r="E7" s="122"/>
      <c r="F7" s="122"/>
      <c r="G7" s="122"/>
      <c r="H7" s="187"/>
      <c r="I7" s="187"/>
      <c r="J7" s="599"/>
      <c r="K7" s="599"/>
      <c r="L7" s="187"/>
      <c r="M7" s="187"/>
      <c r="N7" s="599"/>
      <c r="O7" s="599"/>
      <c r="P7" s="123"/>
      <c r="Q7" s="123"/>
      <c r="R7" s="124"/>
      <c r="S7" s="124"/>
      <c r="T7" s="125"/>
      <c r="U7" s="125"/>
      <c r="V7" s="125"/>
      <c r="W7" s="125"/>
      <c r="X7" s="126"/>
      <c r="Y7" s="249"/>
      <c r="Z7" s="127"/>
    </row>
    <row r="8" spans="1:26" s="1" customFormat="1" ht="15">
      <c r="A8" s="248"/>
      <c r="B8" s="120"/>
      <c r="C8" s="130" t="s">
        <v>51</v>
      </c>
      <c r="D8" s="120"/>
      <c r="E8" s="120"/>
      <c r="F8" s="120"/>
      <c r="G8" s="129"/>
      <c r="H8" s="188"/>
      <c r="I8" s="188"/>
      <c r="J8" s="600"/>
      <c r="K8" s="600"/>
      <c r="L8" s="188"/>
      <c r="M8" s="188"/>
      <c r="N8" s="600"/>
      <c r="O8" s="600"/>
      <c r="P8" s="131"/>
      <c r="Q8" s="131"/>
      <c r="R8" s="129"/>
      <c r="S8" s="129"/>
      <c r="T8" s="129"/>
      <c r="U8" s="129"/>
      <c r="V8" s="129"/>
      <c r="W8" s="129"/>
      <c r="X8" s="129"/>
      <c r="Y8" s="250"/>
      <c r="Z8" s="132"/>
    </row>
    <row r="9" spans="1:26" s="2" customFormat="1" ht="15.75">
      <c r="A9" s="275"/>
      <c r="B9" s="266"/>
      <c r="C9" s="938" t="s">
        <v>255</v>
      </c>
      <c r="D9" s="938"/>
      <c r="E9" s="233"/>
      <c r="F9" s="233"/>
      <c r="G9" s="233"/>
      <c r="H9" s="236"/>
      <c r="I9" s="236"/>
      <c r="J9" s="601"/>
      <c r="K9" s="601"/>
      <c r="L9" s="236"/>
      <c r="M9" s="236"/>
      <c r="N9" s="601"/>
      <c r="O9" s="601"/>
      <c r="P9" s="267"/>
      <c r="Q9" s="267"/>
      <c r="R9" s="224"/>
      <c r="S9" s="224"/>
      <c r="T9" s="137"/>
      <c r="U9" s="137"/>
      <c r="V9" s="137"/>
      <c r="W9" s="137"/>
      <c r="X9" s="137"/>
      <c r="Y9" s="251"/>
      <c r="Z9" s="136"/>
    </row>
    <row r="10" spans="1:26" s="8" customFormat="1" ht="15.75">
      <c r="A10" s="275" t="s">
        <v>22</v>
      </c>
      <c r="B10" s="223" t="s">
        <v>256</v>
      </c>
      <c r="C10" s="234" t="s">
        <v>257</v>
      </c>
      <c r="D10" s="223" t="s">
        <v>24</v>
      </c>
      <c r="E10" s="265"/>
      <c r="F10" s="265"/>
      <c r="G10" s="265"/>
      <c r="H10" s="223"/>
      <c r="I10" s="223"/>
      <c r="J10" s="602">
        <v>1</v>
      </c>
      <c r="K10" s="602">
        <v>1</v>
      </c>
      <c r="L10" s="223"/>
      <c r="M10" s="223"/>
      <c r="N10" s="602">
        <v>1</v>
      </c>
      <c r="O10" s="602">
        <v>1</v>
      </c>
      <c r="P10" s="239">
        <f>(O10*V10)/1000</f>
        <v>1.2500000000000001E-2</v>
      </c>
      <c r="Q10" s="239">
        <f>(O10*X10)/1000</f>
        <v>1.2500000000000001E-2</v>
      </c>
      <c r="R10" s="222" t="s">
        <v>26</v>
      </c>
      <c r="S10" s="222" t="s">
        <v>211</v>
      </c>
      <c r="T10" s="222" t="s">
        <v>211</v>
      </c>
      <c r="U10" s="222">
        <v>1</v>
      </c>
      <c r="V10" s="237">
        <v>12.5</v>
      </c>
      <c r="W10" s="222" t="s">
        <v>211</v>
      </c>
      <c r="X10" s="237">
        <v>12.5</v>
      </c>
      <c r="Y10" s="252"/>
      <c r="Z10" s="182"/>
    </row>
    <row r="11" spans="1:26" s="2" customFormat="1" ht="15.75">
      <c r="A11" s="275" t="s">
        <v>40</v>
      </c>
      <c r="B11" s="223" t="s">
        <v>256</v>
      </c>
      <c r="C11" s="234" t="s">
        <v>257</v>
      </c>
      <c r="D11" s="223" t="s">
        <v>24</v>
      </c>
      <c r="E11" s="223">
        <v>22</v>
      </c>
      <c r="F11" s="223">
        <v>88</v>
      </c>
      <c r="G11" s="223">
        <v>610</v>
      </c>
      <c r="H11" s="223"/>
      <c r="I11" s="223"/>
      <c r="J11" s="602">
        <v>1</v>
      </c>
      <c r="K11" s="602">
        <v>1</v>
      </c>
      <c r="L11" s="223"/>
      <c r="M11" s="223"/>
      <c r="N11" s="602">
        <v>1</v>
      </c>
      <c r="O11" s="602">
        <v>1</v>
      </c>
      <c r="P11" s="239">
        <f t="shared" ref="P11:P21" si="0">(O11*V11)/1000</f>
        <v>1.2500000000000001E-2</v>
      </c>
      <c r="Q11" s="239">
        <f t="shared" ref="Q11:Q21" si="1">(O11*X11)/1000</f>
        <v>1.2500000000000001E-2</v>
      </c>
      <c r="R11" s="222" t="s">
        <v>26</v>
      </c>
      <c r="S11" s="222" t="s">
        <v>211</v>
      </c>
      <c r="T11" s="222" t="s">
        <v>211</v>
      </c>
      <c r="U11" s="222">
        <v>1</v>
      </c>
      <c r="V11" s="237">
        <v>12.5</v>
      </c>
      <c r="W11" s="222" t="s">
        <v>211</v>
      </c>
      <c r="X11" s="237">
        <v>12.5</v>
      </c>
      <c r="Y11" s="251"/>
      <c r="Z11" s="136"/>
    </row>
    <row r="12" spans="1:26" s="8" customFormat="1" ht="15.75">
      <c r="A12" s="275"/>
      <c r="B12" s="244"/>
      <c r="C12" s="243" t="s">
        <v>27</v>
      </c>
      <c r="D12" s="244"/>
      <c r="E12" s="244"/>
      <c r="F12" s="244"/>
      <c r="G12" s="244"/>
      <c r="H12" s="244"/>
      <c r="I12" s="244"/>
      <c r="J12" s="603">
        <f>SUM(J10:J11)</f>
        <v>2</v>
      </c>
      <c r="K12" s="603">
        <f>SUM(K10:K11)</f>
        <v>2</v>
      </c>
      <c r="L12" s="244"/>
      <c r="M12" s="244"/>
      <c r="N12" s="603">
        <f>SUM(N10:N11)</f>
        <v>2</v>
      </c>
      <c r="O12" s="603">
        <f>SUM(O10:O11)</f>
        <v>2</v>
      </c>
      <c r="P12" s="247">
        <f>SUM(P10:P11)</f>
        <v>2.5000000000000001E-2</v>
      </c>
      <c r="Q12" s="247">
        <f>SUM(Q10:Q11)</f>
        <v>2.5000000000000001E-2</v>
      </c>
      <c r="R12" s="245"/>
      <c r="S12" s="245"/>
      <c r="T12" s="245"/>
      <c r="U12" s="245"/>
      <c r="V12" s="246"/>
      <c r="W12" s="245"/>
      <c r="X12" s="246"/>
      <c r="Y12" s="252"/>
      <c r="Z12" s="182"/>
    </row>
    <row r="13" spans="1:26" s="2" customFormat="1" ht="15.75">
      <c r="A13" s="275" t="s">
        <v>22</v>
      </c>
      <c r="B13" s="223" t="s">
        <v>258</v>
      </c>
      <c r="C13" s="234" t="s">
        <v>259</v>
      </c>
      <c r="D13" s="223" t="s">
        <v>24</v>
      </c>
      <c r="E13" s="223"/>
      <c r="F13" s="223"/>
      <c r="G13" s="223"/>
      <c r="H13" s="223"/>
      <c r="I13" s="223"/>
      <c r="J13" s="602">
        <v>227</v>
      </c>
      <c r="K13" s="602">
        <v>227</v>
      </c>
      <c r="L13" s="223"/>
      <c r="M13" s="223"/>
      <c r="N13" s="602">
        <v>227</v>
      </c>
      <c r="O13" s="602">
        <v>227</v>
      </c>
      <c r="P13" s="239">
        <f t="shared" si="0"/>
        <v>9.0800000000000006E-2</v>
      </c>
      <c r="Q13" s="239">
        <f t="shared" si="1"/>
        <v>9.0800000000000006E-2</v>
      </c>
      <c r="R13" s="238" t="s">
        <v>269</v>
      </c>
      <c r="S13" s="223" t="s">
        <v>211</v>
      </c>
      <c r="T13" s="223" t="s">
        <v>211</v>
      </c>
      <c r="U13" s="223">
        <v>227</v>
      </c>
      <c r="V13" s="239">
        <v>0.4</v>
      </c>
      <c r="W13" s="223" t="s">
        <v>211</v>
      </c>
      <c r="X13" s="239">
        <v>0.4</v>
      </c>
      <c r="Y13" s="251"/>
      <c r="Z13" s="136"/>
    </row>
    <row r="14" spans="1:26" s="8" customFormat="1" ht="15.75">
      <c r="A14" s="275"/>
      <c r="B14" s="244"/>
      <c r="C14" s="243" t="s">
        <v>27</v>
      </c>
      <c r="D14" s="244"/>
      <c r="E14" s="244"/>
      <c r="F14" s="244"/>
      <c r="G14" s="244"/>
      <c r="H14" s="244"/>
      <c r="I14" s="244"/>
      <c r="J14" s="603">
        <f>SUM(J13)</f>
        <v>227</v>
      </c>
      <c r="K14" s="603">
        <f>SUM(K13)</f>
        <v>227</v>
      </c>
      <c r="L14" s="244"/>
      <c r="M14" s="244"/>
      <c r="N14" s="603">
        <f>SUM(N13)</f>
        <v>227</v>
      </c>
      <c r="O14" s="603">
        <f>SUM(O13)</f>
        <v>227</v>
      </c>
      <c r="P14" s="247">
        <f>SUM(P13)</f>
        <v>9.0800000000000006E-2</v>
      </c>
      <c r="Q14" s="247">
        <f>SUM(Q13)</f>
        <v>9.0800000000000006E-2</v>
      </c>
      <c r="R14" s="245"/>
      <c r="S14" s="245"/>
      <c r="T14" s="245"/>
      <c r="U14" s="245"/>
      <c r="V14" s="246"/>
      <c r="W14" s="245"/>
      <c r="X14" s="246"/>
      <c r="Y14" s="252"/>
      <c r="Z14" s="182"/>
    </row>
    <row r="15" spans="1:26" s="8" customFormat="1" ht="15.75">
      <c r="A15" s="275" t="s">
        <v>22</v>
      </c>
      <c r="B15" s="223" t="s">
        <v>260</v>
      </c>
      <c r="C15" s="234" t="s">
        <v>261</v>
      </c>
      <c r="D15" s="223" t="s">
        <v>24</v>
      </c>
      <c r="E15" s="223"/>
      <c r="F15" s="223"/>
      <c r="G15" s="223"/>
      <c r="H15" s="223"/>
      <c r="I15" s="223"/>
      <c r="J15" s="602">
        <v>36</v>
      </c>
      <c r="K15" s="602">
        <v>36</v>
      </c>
      <c r="L15" s="223"/>
      <c r="M15" s="223"/>
      <c r="N15" s="602">
        <v>36</v>
      </c>
      <c r="O15" s="602">
        <v>36</v>
      </c>
      <c r="P15" s="239">
        <f t="shared" si="0"/>
        <v>1.728E-2</v>
      </c>
      <c r="Q15" s="239">
        <f t="shared" si="1"/>
        <v>1.728E-2</v>
      </c>
      <c r="R15" s="223" t="s">
        <v>26</v>
      </c>
      <c r="S15" s="223" t="s">
        <v>211</v>
      </c>
      <c r="T15" s="223" t="s">
        <v>211</v>
      </c>
      <c r="U15" s="223">
        <v>36</v>
      </c>
      <c r="V15" s="239">
        <v>0.48</v>
      </c>
      <c r="W15" s="223" t="s">
        <v>211</v>
      </c>
      <c r="X15" s="239">
        <v>0.48</v>
      </c>
      <c r="Y15" s="252"/>
      <c r="Z15" s="182"/>
    </row>
    <row r="16" spans="1:26" s="8" customFormat="1" ht="15.75">
      <c r="A16" s="275"/>
      <c r="B16" s="244"/>
      <c r="C16" s="243" t="s">
        <v>27</v>
      </c>
      <c r="D16" s="244"/>
      <c r="E16" s="244"/>
      <c r="F16" s="244"/>
      <c r="G16" s="244"/>
      <c r="H16" s="244"/>
      <c r="I16" s="244"/>
      <c r="J16" s="603">
        <f>SUM(J15)</f>
        <v>36</v>
      </c>
      <c r="K16" s="603">
        <f>SUM(K15)</f>
        <v>36</v>
      </c>
      <c r="L16" s="244"/>
      <c r="M16" s="244"/>
      <c r="N16" s="603">
        <f>SUM(N15)</f>
        <v>36</v>
      </c>
      <c r="O16" s="603">
        <f>SUM(O15)</f>
        <v>36</v>
      </c>
      <c r="P16" s="247">
        <f>SUM(P15)</f>
        <v>1.728E-2</v>
      </c>
      <c r="Q16" s="247">
        <f>SUM(Q15)</f>
        <v>1.728E-2</v>
      </c>
      <c r="R16" s="245"/>
      <c r="S16" s="245"/>
      <c r="T16" s="245"/>
      <c r="U16" s="245"/>
      <c r="V16" s="246"/>
      <c r="W16" s="245"/>
      <c r="X16" s="246"/>
      <c r="Y16" s="252"/>
      <c r="Z16" s="182"/>
    </row>
    <row r="17" spans="1:26" s="2" customFormat="1" ht="15.75">
      <c r="A17" s="275" t="s">
        <v>22</v>
      </c>
      <c r="B17" s="223" t="s">
        <v>262</v>
      </c>
      <c r="C17" s="234" t="s">
        <v>263</v>
      </c>
      <c r="D17" s="223" t="s">
        <v>24</v>
      </c>
      <c r="E17" s="223"/>
      <c r="F17" s="223"/>
      <c r="G17" s="223"/>
      <c r="H17" s="223"/>
      <c r="I17" s="223"/>
      <c r="J17" s="602">
        <v>24</v>
      </c>
      <c r="K17" s="602">
        <v>24</v>
      </c>
      <c r="L17" s="223"/>
      <c r="M17" s="223"/>
      <c r="N17" s="602">
        <v>24</v>
      </c>
      <c r="O17" s="602">
        <v>24</v>
      </c>
      <c r="P17" s="239">
        <f t="shared" si="0"/>
        <v>3.5999999999999997E-2</v>
      </c>
      <c r="Q17" s="239">
        <f t="shared" si="1"/>
        <v>3.5999999999999997E-2</v>
      </c>
      <c r="R17" s="223" t="s">
        <v>26</v>
      </c>
      <c r="S17" s="223" t="s">
        <v>211</v>
      </c>
      <c r="T17" s="223" t="s">
        <v>211</v>
      </c>
      <c r="U17" s="223">
        <v>24</v>
      </c>
      <c r="V17" s="239">
        <v>1.5</v>
      </c>
      <c r="W17" s="223" t="s">
        <v>211</v>
      </c>
      <c r="X17" s="239">
        <v>1.5</v>
      </c>
      <c r="Y17" s="251"/>
      <c r="Z17" s="136"/>
    </row>
    <row r="18" spans="1:26" s="8" customFormat="1" ht="15.75">
      <c r="A18" s="275"/>
      <c r="B18" s="244"/>
      <c r="C18" s="243" t="s">
        <v>27</v>
      </c>
      <c r="D18" s="244"/>
      <c r="E18" s="244"/>
      <c r="F18" s="244"/>
      <c r="G18" s="244"/>
      <c r="H18" s="244"/>
      <c r="I18" s="244"/>
      <c r="J18" s="603">
        <f>SUM(J17)</f>
        <v>24</v>
      </c>
      <c r="K18" s="603">
        <f>SUM(K17)</f>
        <v>24</v>
      </c>
      <c r="L18" s="244"/>
      <c r="M18" s="244"/>
      <c r="N18" s="603">
        <f>SUM(N17)</f>
        <v>24</v>
      </c>
      <c r="O18" s="603">
        <f>SUM(O17)</f>
        <v>24</v>
      </c>
      <c r="P18" s="247">
        <f>SUM(P17)</f>
        <v>3.5999999999999997E-2</v>
      </c>
      <c r="Q18" s="247">
        <f>SUM(Q17)</f>
        <v>3.5999999999999997E-2</v>
      </c>
      <c r="R18" s="245"/>
      <c r="S18" s="245"/>
      <c r="T18" s="245"/>
      <c r="U18" s="245"/>
      <c r="V18" s="246"/>
      <c r="W18" s="245"/>
      <c r="X18" s="246"/>
      <c r="Y18" s="252"/>
      <c r="Z18" s="182"/>
    </row>
    <row r="19" spans="1:26" s="2" customFormat="1" ht="31.5">
      <c r="A19" s="275" t="s">
        <v>22</v>
      </c>
      <c r="B19" s="223" t="s">
        <v>264</v>
      </c>
      <c r="C19" s="234" t="s">
        <v>265</v>
      </c>
      <c r="D19" s="223" t="s">
        <v>24</v>
      </c>
      <c r="E19" s="223"/>
      <c r="F19" s="223"/>
      <c r="G19" s="223"/>
      <c r="H19" s="223"/>
      <c r="I19" s="223"/>
      <c r="J19" s="602">
        <v>1</v>
      </c>
      <c r="K19" s="602">
        <v>1</v>
      </c>
      <c r="L19" s="240"/>
      <c r="M19" s="240"/>
      <c r="N19" s="607">
        <v>1</v>
      </c>
      <c r="O19" s="607">
        <v>1</v>
      </c>
      <c r="P19" s="239">
        <f t="shared" si="0"/>
        <v>2.1999999999999999E-2</v>
      </c>
      <c r="Q19" s="239">
        <f t="shared" si="1"/>
        <v>2.1999999999999999E-2</v>
      </c>
      <c r="R19" s="223" t="s">
        <v>211</v>
      </c>
      <c r="S19" s="242" t="s">
        <v>211</v>
      </c>
      <c r="T19" s="223" t="s">
        <v>211</v>
      </c>
      <c r="U19" s="223">
        <v>1</v>
      </c>
      <c r="V19" s="241" t="s">
        <v>270</v>
      </c>
      <c r="W19" s="223" t="s">
        <v>211</v>
      </c>
      <c r="X19" s="241" t="s">
        <v>270</v>
      </c>
      <c r="Y19" s="251"/>
      <c r="Z19" s="136"/>
    </row>
    <row r="20" spans="1:26" s="8" customFormat="1" ht="15.75">
      <c r="A20" s="275"/>
      <c r="B20" s="244"/>
      <c r="C20" s="243" t="s">
        <v>27</v>
      </c>
      <c r="D20" s="244"/>
      <c r="E20" s="244"/>
      <c r="F20" s="244"/>
      <c r="G20" s="244"/>
      <c r="H20" s="244"/>
      <c r="I20" s="244"/>
      <c r="J20" s="603">
        <f>SUM(J19)</f>
        <v>1</v>
      </c>
      <c r="K20" s="603">
        <f>SUM(K19)</f>
        <v>1</v>
      </c>
      <c r="L20" s="244"/>
      <c r="M20" s="244"/>
      <c r="N20" s="608">
        <f>SUM(N19)</f>
        <v>1</v>
      </c>
      <c r="O20" s="608">
        <f>SUM(O19)</f>
        <v>1</v>
      </c>
      <c r="P20" s="247">
        <f>SUM(P19)</f>
        <v>2.1999999999999999E-2</v>
      </c>
      <c r="Q20" s="247">
        <f>SUM(Q19)</f>
        <v>2.1999999999999999E-2</v>
      </c>
      <c r="R20" s="245"/>
      <c r="S20" s="245"/>
      <c r="T20" s="245"/>
      <c r="U20" s="245"/>
      <c r="V20" s="246"/>
      <c r="W20" s="245"/>
      <c r="X20" s="246"/>
      <c r="Y20" s="252"/>
      <c r="Z20" s="182"/>
    </row>
    <row r="21" spans="1:26" s="182" customFormat="1" ht="15.75">
      <c r="A21" s="278" t="s">
        <v>22</v>
      </c>
      <c r="B21" s="223" t="s">
        <v>266</v>
      </c>
      <c r="C21" s="235" t="s">
        <v>267</v>
      </c>
      <c r="D21" s="223" t="s">
        <v>24</v>
      </c>
      <c r="E21" s="223"/>
      <c r="F21" s="223"/>
      <c r="G21" s="223"/>
      <c r="H21" s="223"/>
      <c r="I21" s="223"/>
      <c r="J21" s="602">
        <v>1</v>
      </c>
      <c r="K21" s="602">
        <v>1</v>
      </c>
      <c r="L21" s="240"/>
      <c r="M21" s="240"/>
      <c r="N21" s="607">
        <v>1</v>
      </c>
      <c r="O21" s="607">
        <v>1</v>
      </c>
      <c r="P21" s="239">
        <f t="shared" si="0"/>
        <v>2.1999999999999999E-2</v>
      </c>
      <c r="Q21" s="239">
        <f t="shared" si="1"/>
        <v>2.1999999999999999E-2</v>
      </c>
      <c r="R21" s="223" t="s">
        <v>211</v>
      </c>
      <c r="S21" s="242" t="s">
        <v>211</v>
      </c>
      <c r="T21" s="223" t="s">
        <v>211</v>
      </c>
      <c r="U21" s="223">
        <v>1</v>
      </c>
      <c r="V21" s="241" t="s">
        <v>270</v>
      </c>
      <c r="W21" s="223" t="s">
        <v>211</v>
      </c>
      <c r="X21" s="241" t="s">
        <v>270</v>
      </c>
      <c r="Y21" s="252"/>
    </row>
    <row r="22" spans="1:26" s="182" customFormat="1" ht="15.75">
      <c r="A22" s="278"/>
      <c r="B22" s="244"/>
      <c r="C22" s="243" t="s">
        <v>27</v>
      </c>
      <c r="D22" s="244"/>
      <c r="E22" s="244"/>
      <c r="F22" s="244"/>
      <c r="G22" s="244"/>
      <c r="H22" s="244"/>
      <c r="I22" s="244"/>
      <c r="J22" s="603">
        <f>SUM(J21)</f>
        <v>1</v>
      </c>
      <c r="K22" s="603">
        <f>SUM(K21)</f>
        <v>1</v>
      </c>
      <c r="L22" s="244"/>
      <c r="M22" s="244"/>
      <c r="N22" s="608">
        <f>SUM(N21)</f>
        <v>1</v>
      </c>
      <c r="O22" s="608">
        <f>SUM(O21)</f>
        <v>1</v>
      </c>
      <c r="P22" s="247">
        <f>SUM(P21)</f>
        <v>2.1999999999999999E-2</v>
      </c>
      <c r="Q22" s="247">
        <f>SUM(Q21)</f>
        <v>2.1999999999999999E-2</v>
      </c>
      <c r="R22" s="245"/>
      <c r="S22" s="245"/>
      <c r="T22" s="245"/>
      <c r="U22" s="245"/>
      <c r="V22" s="246"/>
      <c r="W22" s="245"/>
      <c r="X22" s="246"/>
      <c r="Y22" s="252"/>
    </row>
    <row r="23" spans="1:26" ht="20.25" customHeight="1" thickBot="1">
      <c r="A23" s="268"/>
      <c r="B23" s="274"/>
      <c r="C23" s="276" t="s">
        <v>43</v>
      </c>
      <c r="D23" s="269"/>
      <c r="E23" s="269"/>
      <c r="F23" s="269"/>
      <c r="G23" s="269"/>
      <c r="H23" s="270"/>
      <c r="I23" s="270"/>
      <c r="J23" s="604"/>
      <c r="K23" s="604"/>
      <c r="L23" s="271"/>
      <c r="M23" s="271"/>
      <c r="N23" s="609"/>
      <c r="O23" s="609"/>
      <c r="P23" s="277">
        <f>SUM(P10:P22)/2</f>
        <v>0.21308000000000002</v>
      </c>
      <c r="Q23" s="277">
        <f>SUM(Q10:Q22)/2</f>
        <v>0.21308000000000002</v>
      </c>
      <c r="R23" s="272"/>
      <c r="S23" s="272"/>
      <c r="T23" s="272"/>
      <c r="U23" s="272"/>
      <c r="V23" s="272"/>
      <c r="W23" s="272"/>
      <c r="X23" s="272"/>
      <c r="Y23" s="273"/>
    </row>
  </sheetData>
  <mergeCells count="19">
    <mergeCell ref="A1:K1"/>
    <mergeCell ref="A2:A4"/>
    <mergeCell ref="B2:B4"/>
    <mergeCell ref="C2:C4"/>
    <mergeCell ref="D2:D4"/>
    <mergeCell ref="E2:E4"/>
    <mergeCell ref="F2:F4"/>
    <mergeCell ref="G2:G4"/>
    <mergeCell ref="H2:K2"/>
    <mergeCell ref="Y2:Y4"/>
    <mergeCell ref="H3:K3"/>
    <mergeCell ref="L3:Q3"/>
    <mergeCell ref="C9:D9"/>
    <mergeCell ref="L2:Q2"/>
    <mergeCell ref="R2:R4"/>
    <mergeCell ref="S2:S4"/>
    <mergeCell ref="T2:U3"/>
    <mergeCell ref="V2:W3"/>
    <mergeCell ref="X2:X4"/>
  </mergeCells>
  <pageMargins left="0.70866141732283472" right="0.70866141732283472" top="0.74803149606299213" bottom="0.74803149606299213" header="0.31496062992125984" footer="0.31496062992125984"/>
  <pageSetup paperSize="9" scale="90" firstPageNumber="28" orientation="landscape" useFirstPageNumber="1" r:id="rId1"/>
  <headerFooter>
    <oddFooter>&amp;L&amp;"Times New Roman,Regular"Кл.БП-ВМС-ТР доп&amp;C&amp;"Times New Roman,Regular"Списък № 7 излишни ОБВВПИ към 01.01.2025 г.&amp;R&amp;P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4"/>
  <sheetViews>
    <sheetView topLeftCell="D1" zoomScaleNormal="100" workbookViewId="0">
      <selection activeCell="L1" sqref="L1:Q1"/>
    </sheetView>
  </sheetViews>
  <sheetFormatPr defaultRowHeight="18.75"/>
  <cols>
    <col min="1" max="1" width="6.42578125" style="510" customWidth="1"/>
    <col min="2" max="2" width="10.42578125" style="510" customWidth="1"/>
    <col min="3" max="3" width="45.140625" style="40" customWidth="1"/>
    <col min="4" max="4" width="5.140625" style="40" customWidth="1"/>
    <col min="5" max="5" width="6.42578125" style="40" customWidth="1"/>
    <col min="6" max="7" width="6.140625" style="40" customWidth="1"/>
    <col min="8" max="8" width="7.7109375" style="40" customWidth="1"/>
    <col min="9" max="10" width="6.42578125" style="40" customWidth="1"/>
    <col min="11" max="11" width="7.5703125" style="40" customWidth="1"/>
    <col min="12" max="12" width="8" style="511" customWidth="1"/>
    <col min="13" max="13" width="7.42578125" style="511" customWidth="1"/>
    <col min="14" max="14" width="6.7109375" style="511" customWidth="1"/>
    <col min="15" max="15" width="8.7109375" style="511" customWidth="1"/>
    <col min="16" max="16" width="10.42578125" style="512" customWidth="1"/>
    <col min="17" max="17" width="13.42578125" style="512" customWidth="1"/>
    <col min="18" max="18" width="6" style="514" customWidth="1"/>
    <col min="19" max="19" width="5.140625" style="514" customWidth="1"/>
    <col min="20" max="20" width="8.7109375" style="515" customWidth="1"/>
    <col min="21" max="21" width="9.140625" style="515" customWidth="1"/>
    <col min="22" max="22" width="8.7109375" style="515" customWidth="1"/>
    <col min="23" max="23" width="6.5703125" style="515" customWidth="1"/>
    <col min="24" max="24" width="10.7109375" style="515" customWidth="1"/>
    <col min="25" max="25" width="14.5703125" style="514" customWidth="1"/>
    <col min="26" max="16384" width="9.140625" style="40"/>
  </cols>
  <sheetData>
    <row r="1" spans="1:53" s="501" customFormat="1" ht="48.75" customHeight="1">
      <c r="A1" s="963" t="s">
        <v>1</v>
      </c>
      <c r="B1" s="966" t="s">
        <v>284</v>
      </c>
      <c r="C1" s="966" t="s">
        <v>46</v>
      </c>
      <c r="D1" s="960" t="s">
        <v>47</v>
      </c>
      <c r="E1" s="960" t="s">
        <v>48</v>
      </c>
      <c r="F1" s="960" t="s">
        <v>49</v>
      </c>
      <c r="G1" s="960" t="s">
        <v>50</v>
      </c>
      <c r="H1" s="974" t="s">
        <v>321</v>
      </c>
      <c r="I1" s="975"/>
      <c r="J1" s="975"/>
      <c r="K1" s="976"/>
      <c r="L1" s="970" t="s">
        <v>19</v>
      </c>
      <c r="M1" s="970"/>
      <c r="N1" s="970"/>
      <c r="O1" s="970"/>
      <c r="P1" s="970"/>
      <c r="Q1" s="970"/>
      <c r="R1" s="971" t="s">
        <v>6</v>
      </c>
      <c r="S1" s="971" t="s">
        <v>7</v>
      </c>
      <c r="T1" s="970" t="s">
        <v>195</v>
      </c>
      <c r="U1" s="970"/>
      <c r="V1" s="970" t="s">
        <v>196</v>
      </c>
      <c r="W1" s="970"/>
      <c r="X1" s="971" t="s">
        <v>286</v>
      </c>
      <c r="Y1" s="980" t="s">
        <v>9</v>
      </c>
    </row>
    <row r="2" spans="1:53" s="501" customFormat="1" ht="39.950000000000003" customHeight="1">
      <c r="A2" s="964"/>
      <c r="B2" s="967"/>
      <c r="C2" s="967"/>
      <c r="D2" s="961"/>
      <c r="E2" s="961"/>
      <c r="F2" s="961"/>
      <c r="G2" s="961"/>
      <c r="H2" s="967" t="s">
        <v>287</v>
      </c>
      <c r="I2" s="967"/>
      <c r="J2" s="967"/>
      <c r="K2" s="967"/>
      <c r="L2" s="977" t="s">
        <v>287</v>
      </c>
      <c r="M2" s="977"/>
      <c r="N2" s="977"/>
      <c r="O2" s="977"/>
      <c r="P2" s="978" t="s">
        <v>10</v>
      </c>
      <c r="Q2" s="978" t="s">
        <v>11</v>
      </c>
      <c r="R2" s="972"/>
      <c r="S2" s="972"/>
      <c r="T2" s="983" t="s">
        <v>12</v>
      </c>
      <c r="U2" s="983" t="s">
        <v>13</v>
      </c>
      <c r="V2" s="983" t="s">
        <v>288</v>
      </c>
      <c r="W2" s="983" t="s">
        <v>289</v>
      </c>
      <c r="X2" s="972"/>
      <c r="Y2" s="981"/>
    </row>
    <row r="3" spans="1:53" s="503" customFormat="1" ht="55.5" customHeight="1" thickBot="1">
      <c r="A3" s="965"/>
      <c r="B3" s="968"/>
      <c r="C3" s="968"/>
      <c r="D3" s="962"/>
      <c r="E3" s="962"/>
      <c r="F3" s="962"/>
      <c r="G3" s="962"/>
      <c r="H3" s="558" t="s">
        <v>16</v>
      </c>
      <c r="I3" s="559" t="s">
        <v>17</v>
      </c>
      <c r="J3" s="558" t="s">
        <v>18</v>
      </c>
      <c r="K3" s="558" t="s">
        <v>44</v>
      </c>
      <c r="L3" s="560" t="s">
        <v>16</v>
      </c>
      <c r="M3" s="560" t="s">
        <v>17</v>
      </c>
      <c r="N3" s="560" t="s">
        <v>18</v>
      </c>
      <c r="O3" s="560" t="s">
        <v>44</v>
      </c>
      <c r="P3" s="979"/>
      <c r="Q3" s="979"/>
      <c r="R3" s="973"/>
      <c r="S3" s="973"/>
      <c r="T3" s="984"/>
      <c r="U3" s="984"/>
      <c r="V3" s="984"/>
      <c r="W3" s="984"/>
      <c r="X3" s="973"/>
      <c r="Y3" s="98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</row>
    <row r="4" spans="1:53" s="503" customFormat="1" ht="15" customHeight="1" thickBot="1">
      <c r="A4" s="848">
        <v>1</v>
      </c>
      <c r="B4" s="849">
        <v>2</v>
      </c>
      <c r="C4" s="849">
        <v>3</v>
      </c>
      <c r="D4" s="849">
        <v>4</v>
      </c>
      <c r="E4" s="849">
        <v>5</v>
      </c>
      <c r="F4" s="849">
        <v>6</v>
      </c>
      <c r="G4" s="849">
        <v>7</v>
      </c>
      <c r="H4" s="850">
        <v>8</v>
      </c>
      <c r="I4" s="851">
        <v>9</v>
      </c>
      <c r="J4" s="850">
        <v>10</v>
      </c>
      <c r="K4" s="850">
        <v>11</v>
      </c>
      <c r="L4" s="852">
        <v>12</v>
      </c>
      <c r="M4" s="852">
        <v>13</v>
      </c>
      <c r="N4" s="852">
        <v>14</v>
      </c>
      <c r="O4" s="852">
        <v>15</v>
      </c>
      <c r="P4" s="853">
        <v>16</v>
      </c>
      <c r="Q4" s="853">
        <v>17</v>
      </c>
      <c r="R4" s="853">
        <v>18</v>
      </c>
      <c r="S4" s="853">
        <v>19</v>
      </c>
      <c r="T4" s="853">
        <v>20</v>
      </c>
      <c r="U4" s="853">
        <v>21</v>
      </c>
      <c r="V4" s="853">
        <v>22</v>
      </c>
      <c r="W4" s="853">
        <v>24</v>
      </c>
      <c r="X4" s="853">
        <v>24</v>
      </c>
      <c r="Y4" s="854">
        <v>25</v>
      </c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</row>
    <row r="5" spans="1:53" s="503" customFormat="1" ht="15.75" customHeight="1">
      <c r="A5" s="550"/>
      <c r="B5" s="551"/>
      <c r="C5" s="552" t="s">
        <v>20</v>
      </c>
      <c r="D5" s="553"/>
      <c r="E5" s="553"/>
      <c r="F5" s="553"/>
      <c r="G5" s="553"/>
      <c r="H5" s="554"/>
      <c r="I5" s="555"/>
      <c r="J5" s="554"/>
      <c r="K5" s="554"/>
      <c r="L5" s="556"/>
      <c r="M5" s="556"/>
      <c r="N5" s="556"/>
      <c r="O5" s="556"/>
      <c r="P5" s="557"/>
      <c r="Q5" s="557"/>
      <c r="R5" s="529"/>
      <c r="S5" s="529"/>
      <c r="T5" s="529"/>
      <c r="U5" s="529"/>
      <c r="V5" s="529"/>
      <c r="W5" s="529"/>
      <c r="X5" s="529"/>
      <c r="Y5" s="536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2"/>
      <c r="AW5" s="502"/>
      <c r="AX5" s="502"/>
      <c r="AY5" s="502"/>
      <c r="AZ5" s="502"/>
      <c r="BA5" s="502"/>
    </row>
    <row r="6" spans="1:53" s="503" customFormat="1" ht="15.75" customHeight="1">
      <c r="A6" s="535"/>
      <c r="B6" s="530"/>
      <c r="C6" s="64" t="s">
        <v>205</v>
      </c>
      <c r="D6" s="532"/>
      <c r="E6" s="532"/>
      <c r="F6" s="532"/>
      <c r="G6" s="532"/>
      <c r="H6" s="137"/>
      <c r="I6" s="413"/>
      <c r="J6" s="137"/>
      <c r="K6" s="137"/>
      <c r="L6" s="517"/>
      <c r="M6" s="517"/>
      <c r="N6" s="517"/>
      <c r="O6" s="517"/>
      <c r="P6" s="531"/>
      <c r="Q6" s="531"/>
      <c r="R6" s="529"/>
      <c r="S6" s="529"/>
      <c r="T6" s="528"/>
      <c r="U6" s="528"/>
      <c r="V6" s="528"/>
      <c r="W6" s="528"/>
      <c r="X6" s="529"/>
      <c r="Y6" s="536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2"/>
      <c r="AW6" s="502"/>
      <c r="AX6" s="502"/>
      <c r="AY6" s="502"/>
      <c r="AZ6" s="502"/>
      <c r="BA6" s="502"/>
    </row>
    <row r="7" spans="1:53" s="503" customFormat="1" ht="15.75" customHeight="1">
      <c r="A7" s="535"/>
      <c r="B7" s="530"/>
      <c r="C7" s="469" t="s">
        <v>324</v>
      </c>
      <c r="D7" s="532"/>
      <c r="E7" s="532"/>
      <c r="F7" s="532"/>
      <c r="G7" s="532"/>
      <c r="H7" s="137"/>
      <c r="I7" s="413"/>
      <c r="J7" s="137"/>
      <c r="K7" s="137"/>
      <c r="L7" s="517"/>
      <c r="M7" s="517"/>
      <c r="N7" s="517"/>
      <c r="O7" s="517"/>
      <c r="P7" s="531"/>
      <c r="Q7" s="531"/>
      <c r="R7" s="528"/>
      <c r="S7" s="528"/>
      <c r="T7" s="528"/>
      <c r="U7" s="528"/>
      <c r="V7" s="528"/>
      <c r="W7" s="528"/>
      <c r="X7" s="528"/>
      <c r="Y7" s="537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2"/>
      <c r="AW7" s="502"/>
      <c r="AX7" s="502"/>
      <c r="AY7" s="502"/>
      <c r="AZ7" s="502"/>
      <c r="BA7" s="502"/>
    </row>
    <row r="8" spans="1:53" s="504" customFormat="1" ht="15.75" customHeight="1">
      <c r="A8" s="538"/>
      <c r="B8" s="518"/>
      <c r="C8" s="465" t="s">
        <v>298</v>
      </c>
      <c r="D8" s="519"/>
      <c r="E8" s="520"/>
      <c r="F8" s="520"/>
      <c r="G8" s="520"/>
      <c r="H8" s="137"/>
      <c r="I8" s="137"/>
      <c r="J8" s="137"/>
      <c r="K8" s="137"/>
      <c r="L8" s="521"/>
      <c r="M8" s="521"/>
      <c r="N8" s="521"/>
      <c r="O8" s="521"/>
      <c r="P8" s="522"/>
      <c r="Q8" s="522"/>
      <c r="R8" s="523"/>
      <c r="S8" s="523"/>
      <c r="T8" s="524"/>
      <c r="U8" s="524"/>
      <c r="V8" s="524"/>
      <c r="W8" s="524"/>
      <c r="X8" s="525"/>
      <c r="Y8" s="539"/>
    </row>
    <row r="9" spans="1:53" s="504" customFormat="1" ht="15.75" customHeight="1">
      <c r="A9" s="538"/>
      <c r="B9" s="518"/>
      <c r="C9" s="527" t="s">
        <v>302</v>
      </c>
      <c r="D9" s="519"/>
      <c r="E9" s="520"/>
      <c r="F9" s="520"/>
      <c r="G9" s="520"/>
      <c r="H9" s="137"/>
      <c r="I9" s="137"/>
      <c r="J9" s="137"/>
      <c r="K9" s="137"/>
      <c r="L9" s="521"/>
      <c r="M9" s="521"/>
      <c r="N9" s="521"/>
      <c r="O9" s="521"/>
      <c r="P9" s="522"/>
      <c r="Q9" s="522"/>
      <c r="R9" s="523"/>
      <c r="S9" s="523"/>
      <c r="T9" s="524"/>
      <c r="U9" s="524"/>
      <c r="V9" s="524"/>
      <c r="W9" s="524"/>
      <c r="X9" s="525"/>
      <c r="Y9" s="539"/>
    </row>
    <row r="10" spans="1:53" s="504" customFormat="1" ht="15.75" customHeight="1">
      <c r="A10" s="540">
        <v>1</v>
      </c>
      <c r="B10" s="518"/>
      <c r="C10" s="519" t="s">
        <v>322</v>
      </c>
      <c r="D10" s="526" t="s">
        <v>24</v>
      </c>
      <c r="E10" s="332" t="s">
        <v>278</v>
      </c>
      <c r="F10" s="332" t="s">
        <v>278</v>
      </c>
      <c r="G10" s="137">
        <v>0</v>
      </c>
      <c r="H10" s="533">
        <v>5000</v>
      </c>
      <c r="I10" s="333" t="s">
        <v>294</v>
      </c>
      <c r="J10" s="333" t="s">
        <v>294</v>
      </c>
      <c r="K10" s="533">
        <v>5000</v>
      </c>
      <c r="L10" s="533">
        <v>5000</v>
      </c>
      <c r="M10" s="333" t="s">
        <v>294</v>
      </c>
      <c r="N10" s="333" t="s">
        <v>294</v>
      </c>
      <c r="O10" s="533">
        <v>5000</v>
      </c>
      <c r="P10" s="534">
        <f>SUM((O10/W10)*V10)/1000</f>
        <v>4.2000000000000003E-2</v>
      </c>
      <c r="Q10" s="534">
        <f>SUM(O10*X10)/1000</f>
        <v>3.9500000000000007E-2</v>
      </c>
      <c r="R10" s="333" t="s">
        <v>294</v>
      </c>
      <c r="S10" s="333" t="s">
        <v>294</v>
      </c>
      <c r="T10" s="333" t="s">
        <v>294</v>
      </c>
      <c r="U10" s="530">
        <v>2</v>
      </c>
      <c r="V10" s="530">
        <v>21</v>
      </c>
      <c r="W10" s="530">
        <v>2500</v>
      </c>
      <c r="X10" s="333" t="s">
        <v>323</v>
      </c>
      <c r="Y10" s="539"/>
    </row>
    <row r="11" spans="1:53" ht="19.5" thickBot="1">
      <c r="A11" s="541"/>
      <c r="B11" s="542"/>
      <c r="C11" s="543" t="s">
        <v>210</v>
      </c>
      <c r="D11" s="542"/>
      <c r="E11" s="542"/>
      <c r="F11" s="542"/>
      <c r="G11" s="542"/>
      <c r="H11" s="544">
        <f>SUM(H10)</f>
        <v>5000</v>
      </c>
      <c r="I11" s="542"/>
      <c r="J11" s="542"/>
      <c r="K11" s="544">
        <f>SUM(K10)</f>
        <v>5000</v>
      </c>
      <c r="L11" s="544">
        <f>SUM(L10)</f>
        <v>5000</v>
      </c>
      <c r="M11" s="542"/>
      <c r="N11" s="542"/>
      <c r="O11" s="544">
        <f>SUM(O10)</f>
        <v>5000</v>
      </c>
      <c r="P11" s="545">
        <f>SUM(P10)</f>
        <v>4.2000000000000003E-2</v>
      </c>
      <c r="Q11" s="545">
        <f>SUM(Q10)</f>
        <v>3.9500000000000007E-2</v>
      </c>
      <c r="R11" s="546"/>
      <c r="S11" s="547"/>
      <c r="T11" s="546"/>
      <c r="U11" s="548"/>
      <c r="V11" s="548"/>
      <c r="W11" s="548"/>
      <c r="X11" s="548"/>
      <c r="Y11" s="549"/>
    </row>
    <row r="12" spans="1:53">
      <c r="A12" s="505"/>
      <c r="B12" s="505"/>
      <c r="C12" s="506"/>
      <c r="D12" s="505"/>
      <c r="E12" s="505"/>
      <c r="F12" s="505"/>
      <c r="G12" s="505"/>
      <c r="H12" s="505"/>
      <c r="I12" s="505"/>
      <c r="J12" s="505"/>
      <c r="K12" s="505"/>
      <c r="L12" s="508"/>
      <c r="M12" s="509"/>
      <c r="N12" s="509"/>
      <c r="O12" s="969"/>
      <c r="P12" s="969"/>
      <c r="Q12" s="969"/>
      <c r="R12" s="969"/>
      <c r="S12" s="509"/>
      <c r="T12" s="509"/>
      <c r="U12" s="969"/>
      <c r="V12" s="969"/>
      <c r="W12" s="969"/>
      <c r="X12" s="969"/>
      <c r="Y12" s="509"/>
      <c r="Z12" s="509"/>
      <c r="AA12" s="509"/>
    </row>
    <row r="13" spans="1:53">
      <c r="A13" s="505"/>
      <c r="B13" s="505"/>
      <c r="C13" s="506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7"/>
      <c r="Q13" s="507"/>
      <c r="R13" s="503"/>
      <c r="S13" s="503"/>
      <c r="T13" s="503"/>
      <c r="U13" s="503"/>
      <c r="V13" s="503"/>
      <c r="W13" s="503"/>
      <c r="X13" s="503"/>
      <c r="Y13" s="503"/>
    </row>
    <row r="14" spans="1:53">
      <c r="A14" s="505"/>
      <c r="B14" s="505"/>
      <c r="C14" s="506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7"/>
      <c r="Q14" s="507"/>
      <c r="R14" s="503"/>
      <c r="S14" s="503"/>
      <c r="T14" s="503"/>
      <c r="U14" s="503"/>
      <c r="V14" s="503"/>
      <c r="W14" s="503"/>
      <c r="X14" s="503"/>
      <c r="Y14" s="503"/>
    </row>
    <row r="15" spans="1:53">
      <c r="A15" s="505"/>
      <c r="B15" s="505"/>
      <c r="C15" s="506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7"/>
      <c r="Q15" s="507"/>
      <c r="R15" s="503"/>
      <c r="S15" s="503"/>
      <c r="T15" s="503"/>
      <c r="U15" s="503"/>
      <c r="V15" s="503"/>
      <c r="W15" s="503"/>
      <c r="X15" s="503"/>
      <c r="Y15" s="503"/>
    </row>
    <row r="16" spans="1:53">
      <c r="A16" s="505"/>
      <c r="B16" s="505"/>
      <c r="C16" s="506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7"/>
      <c r="Q16" s="507"/>
      <c r="R16" s="503"/>
      <c r="S16" s="503"/>
      <c r="T16" s="503"/>
      <c r="U16" s="503"/>
      <c r="V16" s="503"/>
      <c r="W16" s="503"/>
      <c r="X16" s="503"/>
      <c r="Y16" s="503"/>
    </row>
    <row r="17" spans="1:25">
      <c r="A17" s="505"/>
      <c r="B17" s="505"/>
      <c r="C17" s="506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7"/>
      <c r="Q17" s="507"/>
      <c r="R17" s="503"/>
      <c r="S17" s="503"/>
      <c r="T17" s="503"/>
      <c r="U17" s="503"/>
      <c r="V17" s="503"/>
      <c r="W17" s="503"/>
      <c r="X17" s="503"/>
      <c r="Y17" s="503"/>
    </row>
    <row r="18" spans="1:25">
      <c r="A18" s="505"/>
      <c r="B18" s="505"/>
      <c r="C18" s="506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7"/>
      <c r="Q18" s="507"/>
      <c r="R18" s="503"/>
      <c r="S18" s="503"/>
      <c r="T18" s="503"/>
      <c r="U18" s="503"/>
      <c r="V18" s="503"/>
      <c r="W18" s="503"/>
      <c r="X18" s="503"/>
      <c r="Y18" s="503"/>
    </row>
    <row r="19" spans="1:25">
      <c r="A19" s="505"/>
      <c r="B19" s="505"/>
      <c r="C19" s="506" t="s">
        <v>325</v>
      </c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7"/>
      <c r="Q19" s="507"/>
      <c r="R19" s="503"/>
      <c r="S19" s="503"/>
      <c r="T19" s="503"/>
      <c r="U19" s="503"/>
      <c r="V19" s="503"/>
      <c r="W19" s="503"/>
      <c r="X19" s="503"/>
      <c r="Y19" s="503"/>
    </row>
    <row r="20" spans="1:25">
      <c r="A20" s="505"/>
      <c r="B20" s="505"/>
      <c r="C20" s="506"/>
      <c r="D20" s="505"/>
      <c r="E20" s="505"/>
      <c r="F20" s="505"/>
      <c r="G20" s="505"/>
      <c r="H20" s="505"/>
      <c r="I20" s="505"/>
      <c r="J20" s="505"/>
      <c r="K20" s="505"/>
      <c r="L20" s="505"/>
      <c r="M20" s="505"/>
      <c r="N20" s="505"/>
      <c r="O20" s="505"/>
      <c r="P20" s="507"/>
      <c r="Q20" s="507"/>
      <c r="R20" s="503"/>
      <c r="S20" s="503"/>
      <c r="T20" s="503"/>
      <c r="U20" s="503"/>
      <c r="V20" s="503"/>
      <c r="W20" s="503"/>
      <c r="X20" s="503"/>
      <c r="Y20" s="503"/>
    </row>
    <row r="21" spans="1:25">
      <c r="A21" s="505"/>
      <c r="B21" s="505"/>
      <c r="C21" s="506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505"/>
      <c r="O21" s="505"/>
      <c r="P21" s="507"/>
      <c r="Q21" s="507"/>
      <c r="R21" s="503"/>
      <c r="S21" s="503"/>
      <c r="T21" s="503"/>
      <c r="U21" s="503"/>
      <c r="V21" s="503"/>
      <c r="W21" s="503"/>
      <c r="X21" s="503"/>
      <c r="Y21" s="503"/>
    </row>
    <row r="22" spans="1:25">
      <c r="A22" s="505"/>
      <c r="B22" s="505"/>
      <c r="C22" s="506"/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7"/>
      <c r="Q22" s="507"/>
      <c r="R22" s="503"/>
      <c r="S22" s="503"/>
      <c r="T22" s="503"/>
      <c r="U22" s="503"/>
      <c r="V22" s="503"/>
      <c r="W22" s="503"/>
      <c r="X22" s="503"/>
      <c r="Y22" s="503"/>
    </row>
    <row r="23" spans="1:25">
      <c r="A23" s="505"/>
      <c r="B23" s="505"/>
      <c r="C23" s="506"/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7"/>
      <c r="Q23" s="507"/>
      <c r="R23" s="503"/>
      <c r="S23" s="503"/>
      <c r="T23" s="503"/>
      <c r="U23" s="503"/>
      <c r="V23" s="503"/>
      <c r="W23" s="503"/>
      <c r="X23" s="503"/>
      <c r="Y23" s="503"/>
    </row>
    <row r="24" spans="1:25">
      <c r="A24" s="505"/>
      <c r="B24" s="505"/>
      <c r="C24" s="506"/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7"/>
      <c r="Q24" s="507"/>
      <c r="R24" s="503"/>
      <c r="S24" s="503"/>
      <c r="T24" s="503"/>
      <c r="U24" s="503"/>
      <c r="V24" s="503"/>
      <c r="W24" s="503"/>
      <c r="X24" s="503"/>
      <c r="Y24" s="503"/>
    </row>
    <row r="25" spans="1:25">
      <c r="A25" s="505"/>
      <c r="B25" s="505"/>
      <c r="C25" s="506"/>
      <c r="D25" s="505"/>
      <c r="E25" s="505"/>
      <c r="F25" s="505"/>
      <c r="G25" s="505"/>
      <c r="H25" s="505"/>
      <c r="I25" s="505"/>
      <c r="J25" s="505"/>
      <c r="K25" s="505"/>
      <c r="L25" s="505"/>
      <c r="M25" s="505"/>
      <c r="N25" s="505"/>
      <c r="O25" s="505"/>
      <c r="P25" s="507"/>
      <c r="Q25" s="507"/>
      <c r="R25" s="503"/>
      <c r="S25" s="503"/>
      <c r="T25" s="503"/>
      <c r="U25" s="503"/>
      <c r="V25" s="503"/>
      <c r="W25" s="503"/>
      <c r="X25" s="503"/>
      <c r="Y25" s="503"/>
    </row>
    <row r="26" spans="1:25">
      <c r="A26" s="505"/>
      <c r="B26" s="505"/>
      <c r="C26" s="506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507"/>
      <c r="Q26" s="507"/>
      <c r="R26" s="503"/>
      <c r="S26" s="503"/>
      <c r="T26" s="503"/>
      <c r="U26" s="503"/>
      <c r="V26" s="503"/>
      <c r="W26" s="503"/>
      <c r="X26" s="503"/>
      <c r="Y26" s="503"/>
    </row>
    <row r="27" spans="1:25">
      <c r="A27" s="505"/>
      <c r="B27" s="505"/>
      <c r="C27" s="506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7"/>
      <c r="Q27" s="507"/>
      <c r="R27" s="503"/>
      <c r="S27" s="503"/>
      <c r="T27" s="503"/>
      <c r="U27" s="503"/>
      <c r="V27" s="503"/>
      <c r="W27" s="503"/>
      <c r="X27" s="503"/>
      <c r="Y27" s="503"/>
    </row>
    <row r="28" spans="1:25">
      <c r="A28" s="505"/>
      <c r="B28" s="505"/>
      <c r="C28" s="506"/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505"/>
      <c r="P28" s="507"/>
      <c r="Q28" s="507"/>
      <c r="R28" s="503"/>
      <c r="S28" s="503"/>
      <c r="T28" s="503"/>
      <c r="U28" s="503"/>
      <c r="V28" s="503"/>
      <c r="W28" s="503"/>
      <c r="X28" s="503"/>
      <c r="Y28" s="503"/>
    </row>
    <row r="29" spans="1:25">
      <c r="A29" s="505"/>
      <c r="B29" s="505"/>
      <c r="C29" s="506"/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7"/>
      <c r="Q29" s="507"/>
      <c r="R29" s="503"/>
      <c r="S29" s="503"/>
      <c r="T29" s="503"/>
      <c r="U29" s="503"/>
      <c r="V29" s="503"/>
      <c r="W29" s="503"/>
      <c r="X29" s="503"/>
      <c r="Y29" s="503"/>
    </row>
    <row r="30" spans="1:25">
      <c r="A30" s="505"/>
      <c r="B30" s="505"/>
      <c r="C30" s="506"/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507"/>
      <c r="Q30" s="507"/>
      <c r="R30" s="503"/>
      <c r="S30" s="503"/>
      <c r="T30" s="503"/>
      <c r="U30" s="503"/>
      <c r="V30" s="503"/>
      <c r="W30" s="503"/>
      <c r="X30" s="503"/>
      <c r="Y30" s="503"/>
    </row>
    <row r="31" spans="1:25">
      <c r="A31" s="505"/>
      <c r="B31" s="505"/>
      <c r="C31" s="506"/>
      <c r="D31" s="505"/>
      <c r="E31" s="505"/>
      <c r="F31" s="505"/>
      <c r="G31" s="505"/>
      <c r="H31" s="505"/>
      <c r="I31" s="505"/>
      <c r="J31" s="505"/>
      <c r="K31" s="505"/>
      <c r="L31" s="505"/>
      <c r="M31" s="505"/>
      <c r="N31" s="505"/>
      <c r="O31" s="505"/>
      <c r="P31" s="507"/>
      <c r="Q31" s="507"/>
      <c r="R31" s="503"/>
      <c r="S31" s="503"/>
      <c r="T31" s="503"/>
      <c r="U31" s="503"/>
      <c r="V31" s="503"/>
      <c r="W31" s="503"/>
      <c r="X31" s="503"/>
      <c r="Y31" s="503"/>
    </row>
    <row r="32" spans="1:25">
      <c r="A32" s="505"/>
      <c r="B32" s="505"/>
      <c r="C32" s="506"/>
      <c r="D32" s="505"/>
      <c r="E32" s="505"/>
      <c r="F32" s="505"/>
      <c r="G32" s="505"/>
      <c r="H32" s="505"/>
      <c r="I32" s="505"/>
      <c r="J32" s="505"/>
      <c r="K32" s="505"/>
      <c r="L32" s="505"/>
      <c r="M32" s="505"/>
      <c r="N32" s="505"/>
      <c r="O32" s="505"/>
      <c r="P32" s="507"/>
      <c r="Q32" s="507"/>
      <c r="R32" s="503"/>
      <c r="S32" s="503"/>
      <c r="T32" s="503"/>
      <c r="U32" s="503"/>
      <c r="V32" s="503"/>
      <c r="W32" s="503"/>
      <c r="X32" s="503"/>
      <c r="Y32" s="503"/>
    </row>
    <row r="33" spans="1:25">
      <c r="A33" s="505"/>
      <c r="B33" s="505"/>
      <c r="C33" s="506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7"/>
      <c r="Q33" s="507"/>
      <c r="R33" s="503"/>
      <c r="S33" s="503"/>
      <c r="T33" s="503"/>
      <c r="U33" s="503"/>
      <c r="V33" s="503"/>
      <c r="W33" s="503"/>
      <c r="X33" s="503"/>
      <c r="Y33" s="503"/>
    </row>
    <row r="34" spans="1:25">
      <c r="A34" s="505"/>
      <c r="B34" s="505"/>
      <c r="C34" s="506"/>
      <c r="D34" s="505"/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505"/>
      <c r="P34" s="507"/>
      <c r="Q34" s="507"/>
      <c r="R34" s="503"/>
      <c r="S34" s="503"/>
      <c r="T34" s="503"/>
      <c r="U34" s="503"/>
      <c r="V34" s="503"/>
      <c r="W34" s="503"/>
      <c r="X34" s="503"/>
      <c r="Y34" s="503"/>
    </row>
    <row r="35" spans="1:25">
      <c r="A35" s="505"/>
      <c r="B35" s="505"/>
      <c r="C35" s="506"/>
      <c r="D35" s="505"/>
      <c r="E35" s="505"/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P35" s="507"/>
      <c r="Q35" s="507"/>
      <c r="R35" s="503"/>
      <c r="S35" s="503"/>
      <c r="T35" s="503"/>
      <c r="U35" s="503"/>
      <c r="V35" s="503"/>
      <c r="W35" s="503"/>
      <c r="X35" s="503"/>
      <c r="Y35" s="503"/>
    </row>
    <row r="36" spans="1:25">
      <c r="A36" s="505"/>
      <c r="B36" s="505"/>
      <c r="C36" s="506"/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7"/>
      <c r="Q36" s="507"/>
      <c r="R36" s="503"/>
      <c r="S36" s="503"/>
      <c r="T36" s="503"/>
      <c r="U36" s="503"/>
      <c r="V36" s="503"/>
      <c r="W36" s="503"/>
      <c r="X36" s="503"/>
      <c r="Y36" s="503"/>
    </row>
    <row r="37" spans="1:25">
      <c r="A37" s="505"/>
      <c r="B37" s="505"/>
      <c r="C37" s="506"/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P37" s="507"/>
      <c r="Q37" s="507"/>
      <c r="R37" s="503"/>
      <c r="S37" s="503"/>
      <c r="T37" s="503"/>
      <c r="U37" s="503"/>
      <c r="V37" s="503"/>
      <c r="W37" s="503"/>
      <c r="X37" s="503"/>
      <c r="Y37" s="503"/>
    </row>
    <row r="38" spans="1:25">
      <c r="A38" s="505"/>
      <c r="B38" s="505"/>
      <c r="C38" s="506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7"/>
      <c r="Q38" s="507"/>
      <c r="R38" s="503"/>
      <c r="S38" s="503"/>
      <c r="T38" s="503"/>
      <c r="U38" s="503"/>
      <c r="V38" s="503"/>
      <c r="W38" s="503"/>
      <c r="X38" s="503"/>
      <c r="Y38" s="503"/>
    </row>
    <row r="39" spans="1:25">
      <c r="A39" s="505"/>
      <c r="B39" s="505"/>
      <c r="C39" s="506"/>
      <c r="D39" s="505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7"/>
      <c r="Q39" s="507"/>
      <c r="R39" s="503"/>
      <c r="S39" s="503"/>
      <c r="T39" s="503"/>
      <c r="U39" s="503"/>
      <c r="V39" s="503"/>
      <c r="W39" s="503"/>
      <c r="X39" s="503"/>
      <c r="Y39" s="503"/>
    </row>
    <row r="40" spans="1:25">
      <c r="A40" s="505"/>
      <c r="B40" s="505"/>
      <c r="C40" s="506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7"/>
      <c r="Q40" s="507"/>
      <c r="R40" s="503"/>
      <c r="S40" s="503"/>
      <c r="T40" s="503"/>
      <c r="U40" s="503"/>
      <c r="V40" s="503"/>
      <c r="W40" s="503"/>
      <c r="X40" s="503"/>
      <c r="Y40" s="503"/>
    </row>
    <row r="41" spans="1:25">
      <c r="A41" s="505"/>
      <c r="B41" s="505"/>
      <c r="C41" s="506"/>
      <c r="D41" s="505"/>
      <c r="E41" s="505"/>
      <c r="F41" s="505"/>
      <c r="G41" s="505"/>
      <c r="H41" s="505"/>
      <c r="I41" s="505"/>
      <c r="J41" s="505"/>
      <c r="K41" s="505"/>
      <c r="L41" s="505"/>
      <c r="M41" s="505"/>
      <c r="N41" s="505"/>
      <c r="O41" s="505"/>
      <c r="P41" s="507"/>
      <c r="Q41" s="507"/>
      <c r="R41" s="503"/>
      <c r="S41" s="503"/>
      <c r="T41" s="503"/>
      <c r="U41" s="503"/>
      <c r="V41" s="503"/>
      <c r="W41" s="503"/>
      <c r="X41" s="503"/>
      <c r="Y41" s="503"/>
    </row>
    <row r="42" spans="1:25">
      <c r="A42" s="505"/>
      <c r="B42" s="505"/>
      <c r="C42" s="506"/>
      <c r="D42" s="505"/>
      <c r="E42" s="505"/>
      <c r="F42" s="505"/>
      <c r="G42" s="505"/>
      <c r="H42" s="505"/>
      <c r="I42" s="505"/>
      <c r="J42" s="505"/>
      <c r="K42" s="505"/>
      <c r="L42" s="505"/>
      <c r="M42" s="505"/>
      <c r="N42" s="505"/>
      <c r="O42" s="505"/>
      <c r="P42" s="507"/>
      <c r="Q42" s="507"/>
      <c r="R42" s="503"/>
      <c r="S42" s="503"/>
      <c r="T42" s="503"/>
      <c r="U42" s="503"/>
      <c r="V42" s="503"/>
      <c r="W42" s="503"/>
      <c r="X42" s="503"/>
      <c r="Y42" s="503"/>
    </row>
    <row r="43" spans="1:25">
      <c r="A43" s="505"/>
      <c r="B43" s="505"/>
      <c r="C43" s="506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7"/>
      <c r="Q43" s="507"/>
      <c r="R43" s="503"/>
      <c r="S43" s="503"/>
      <c r="T43" s="503"/>
      <c r="U43" s="503"/>
      <c r="V43" s="503"/>
      <c r="W43" s="503"/>
      <c r="X43" s="503"/>
      <c r="Y43" s="503"/>
    </row>
    <row r="44" spans="1:25">
      <c r="A44" s="505"/>
      <c r="B44" s="505"/>
      <c r="C44" s="506"/>
      <c r="D44" s="505"/>
      <c r="E44" s="505"/>
      <c r="F44" s="505"/>
      <c r="G44" s="505"/>
      <c r="H44" s="505"/>
      <c r="I44" s="505"/>
      <c r="J44" s="505"/>
      <c r="K44" s="505"/>
      <c r="L44" s="505"/>
      <c r="M44" s="505"/>
      <c r="N44" s="505"/>
      <c r="O44" s="505"/>
      <c r="P44" s="507"/>
      <c r="Q44" s="507"/>
      <c r="R44" s="503"/>
      <c r="S44" s="503"/>
      <c r="T44" s="503"/>
      <c r="U44" s="503"/>
      <c r="V44" s="503"/>
      <c r="W44" s="503"/>
      <c r="X44" s="503"/>
      <c r="Y44" s="503"/>
    </row>
    <row r="45" spans="1:25">
      <c r="A45" s="505"/>
      <c r="B45" s="505"/>
      <c r="C45" s="506"/>
      <c r="D45" s="505"/>
      <c r="E45" s="505"/>
      <c r="F45" s="505"/>
      <c r="G45" s="505"/>
      <c r="H45" s="505"/>
      <c r="I45" s="505"/>
      <c r="J45" s="505"/>
      <c r="K45" s="505"/>
      <c r="L45" s="505"/>
      <c r="M45" s="505"/>
      <c r="N45" s="505"/>
      <c r="O45" s="505"/>
      <c r="P45" s="507"/>
      <c r="Q45" s="507"/>
      <c r="R45" s="503"/>
      <c r="S45" s="503"/>
      <c r="T45" s="503"/>
      <c r="U45" s="503"/>
      <c r="V45" s="503"/>
      <c r="W45" s="503"/>
      <c r="X45" s="503"/>
      <c r="Y45" s="503"/>
    </row>
    <row r="46" spans="1:25">
      <c r="A46" s="505"/>
      <c r="B46" s="505"/>
      <c r="C46" s="506"/>
      <c r="D46" s="505"/>
      <c r="E46" s="505"/>
      <c r="F46" s="505"/>
      <c r="G46" s="505"/>
      <c r="H46" s="505"/>
      <c r="I46" s="505"/>
      <c r="J46" s="505"/>
      <c r="K46" s="505"/>
      <c r="L46" s="505"/>
      <c r="M46" s="505"/>
      <c r="N46" s="505"/>
      <c r="O46" s="505"/>
      <c r="P46" s="507"/>
      <c r="Q46" s="507"/>
      <c r="R46" s="503"/>
      <c r="S46" s="503"/>
      <c r="T46" s="503"/>
      <c r="U46" s="503"/>
      <c r="V46" s="503"/>
      <c r="W46" s="503"/>
      <c r="X46" s="503"/>
      <c r="Y46" s="503"/>
    </row>
    <row r="47" spans="1:25">
      <c r="A47" s="505"/>
      <c r="B47" s="505"/>
      <c r="C47" s="506"/>
      <c r="D47" s="505"/>
      <c r="E47" s="505"/>
      <c r="F47" s="505"/>
      <c r="G47" s="505"/>
      <c r="H47" s="505"/>
      <c r="I47" s="505"/>
      <c r="J47" s="505"/>
      <c r="K47" s="505"/>
      <c r="L47" s="505"/>
      <c r="M47" s="505"/>
      <c r="N47" s="505"/>
      <c r="O47" s="505"/>
      <c r="P47" s="507"/>
      <c r="Q47" s="507"/>
      <c r="R47" s="503"/>
      <c r="S47" s="503"/>
      <c r="T47" s="503"/>
      <c r="U47" s="503"/>
      <c r="V47" s="503"/>
      <c r="W47" s="503"/>
      <c r="X47" s="503"/>
      <c r="Y47" s="503"/>
    </row>
    <row r="48" spans="1:25">
      <c r="A48" s="40"/>
      <c r="B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6:22">
      <c r="R49" s="513"/>
      <c r="T49" s="513"/>
    </row>
    <row r="50" spans="16:22">
      <c r="R50" s="513"/>
      <c r="T50" s="513"/>
    </row>
    <row r="51" spans="16:22">
      <c r="U51" s="513"/>
      <c r="V51" s="513"/>
    </row>
    <row r="53" spans="16:22">
      <c r="P53" s="516"/>
      <c r="Q53" s="516"/>
    </row>
    <row r="54" spans="16:22">
      <c r="P54" s="516"/>
      <c r="Q54" s="516"/>
    </row>
  </sheetData>
  <mergeCells count="25">
    <mergeCell ref="Y1:Y3"/>
    <mergeCell ref="U2:U3"/>
    <mergeCell ref="V2:V3"/>
    <mergeCell ref="T1:U1"/>
    <mergeCell ref="W2:W3"/>
    <mergeCell ref="T2:T3"/>
    <mergeCell ref="O12:R12"/>
    <mergeCell ref="U12:X12"/>
    <mergeCell ref="V1:W1"/>
    <mergeCell ref="X1:X3"/>
    <mergeCell ref="G1:G3"/>
    <mergeCell ref="H1:K1"/>
    <mergeCell ref="L1:Q1"/>
    <mergeCell ref="R1:R3"/>
    <mergeCell ref="S1:S3"/>
    <mergeCell ref="H2:K2"/>
    <mergeCell ref="L2:O2"/>
    <mergeCell ref="P2:P3"/>
    <mergeCell ref="Q2:Q3"/>
    <mergeCell ref="F1:F3"/>
    <mergeCell ref="A1:A3"/>
    <mergeCell ref="B1:B3"/>
    <mergeCell ref="C1:C3"/>
    <mergeCell ref="D1:D3"/>
    <mergeCell ref="E1:E3"/>
  </mergeCells>
  <pageMargins left="0.70866141732283472" right="0.70866141732283472" top="0.74803149606299213" bottom="0.74803149606299213" header="0.31496062992125984" footer="0.31496062992125984"/>
  <pageSetup paperSize="9" scale="90" firstPageNumber="31" pageOrder="overThenDown" orientation="landscape" useFirstPageNumber="1" r:id="rId1"/>
  <headerFooter>
    <oddFooter>&amp;L&amp;"Times New Roman,Regular"Кл.БП-Коменданство МО-ТР доп&amp;C&amp;"Times New Roman,Regular"Списък № 7 излишни ОПВВПИ към 01.01.2025 г.&amp;R&amp;P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zoomScaleNormal="100" workbookViewId="0">
      <selection activeCell="V14" sqref="V14"/>
    </sheetView>
  </sheetViews>
  <sheetFormatPr defaultRowHeight="15.75"/>
  <cols>
    <col min="1" max="1" width="4.140625" customWidth="1"/>
    <col min="2" max="2" width="12.85546875" style="21" customWidth="1"/>
    <col min="3" max="3" width="55" customWidth="1"/>
    <col min="4" max="4" width="5.28515625" style="43" customWidth="1"/>
    <col min="5" max="5" width="4.7109375" customWidth="1"/>
    <col min="6" max="6" width="5" customWidth="1"/>
    <col min="7" max="7" width="4.5703125" customWidth="1"/>
    <col min="8" max="8" width="5.7109375" customWidth="1"/>
    <col min="9" max="9" width="5.28515625" customWidth="1"/>
    <col min="10" max="10" width="7" style="47" customWidth="1"/>
    <col min="11" max="11" width="6.85546875" style="47" customWidth="1"/>
    <col min="12" max="12" width="6.42578125" customWidth="1"/>
    <col min="13" max="13" width="6.5703125" customWidth="1"/>
    <col min="14" max="14" width="7.5703125" style="47" customWidth="1"/>
    <col min="15" max="15" width="8" style="47" customWidth="1"/>
    <col min="16" max="16" width="10" style="42" customWidth="1"/>
    <col min="17" max="17" width="10.85546875" style="42" customWidth="1"/>
    <col min="18" max="18" width="4.5703125" customWidth="1"/>
    <col min="19" max="19" width="3.85546875" customWidth="1"/>
    <col min="20" max="20" width="5.28515625" customWidth="1"/>
    <col min="21" max="21" width="8.85546875" customWidth="1"/>
    <col min="22" max="22" width="6.5703125" style="43" customWidth="1"/>
    <col min="23" max="24" width="8" style="43" customWidth="1"/>
    <col min="25" max="25" width="10.85546875" customWidth="1"/>
    <col min="249" max="249" width="4.140625" customWidth="1"/>
    <col min="250" max="250" width="16.28515625" customWidth="1"/>
    <col min="251" max="251" width="57.42578125" customWidth="1"/>
    <col min="252" max="252" width="5.85546875" customWidth="1"/>
    <col min="253" max="253" width="5.5703125" customWidth="1"/>
    <col min="254" max="254" width="5.42578125" customWidth="1"/>
    <col min="255" max="255" width="5.140625" customWidth="1"/>
    <col min="256" max="256" width="6.7109375" customWidth="1"/>
    <col min="257" max="257" width="6.5703125" customWidth="1"/>
    <col min="258" max="258" width="8.28515625" customWidth="1"/>
    <col min="259" max="259" width="9.140625" customWidth="1"/>
    <col min="260" max="260" width="5.7109375" customWidth="1"/>
    <col min="261" max="261" width="5.28515625" customWidth="1"/>
    <col min="262" max="262" width="7" customWidth="1"/>
    <col min="263" max="263" width="6.85546875" customWidth="1"/>
    <col min="264" max="267" width="6.7109375" customWidth="1"/>
    <col min="268" max="268" width="7.5703125" customWidth="1"/>
    <col min="269" max="269" width="7.140625" customWidth="1"/>
    <col min="270" max="270" width="8.7109375" customWidth="1"/>
    <col min="271" max="271" width="8" customWidth="1"/>
    <col min="272" max="272" width="10" customWidth="1"/>
    <col min="273" max="273" width="8.7109375" customWidth="1"/>
    <col min="274" max="274" width="4.5703125" customWidth="1"/>
    <col min="275" max="275" width="3.85546875" customWidth="1"/>
    <col min="276" max="276" width="5.28515625" customWidth="1"/>
    <col min="277" max="277" width="8.85546875" customWidth="1"/>
    <col min="278" max="278" width="6.5703125" customWidth="1"/>
    <col min="279" max="280" width="8" customWidth="1"/>
    <col min="281" max="281" width="10.85546875" customWidth="1"/>
    <col min="505" max="505" width="4.140625" customWidth="1"/>
    <col min="506" max="506" width="16.28515625" customWidth="1"/>
    <col min="507" max="507" width="57.42578125" customWidth="1"/>
    <col min="508" max="508" width="5.85546875" customWidth="1"/>
    <col min="509" max="509" width="5.5703125" customWidth="1"/>
    <col min="510" max="510" width="5.42578125" customWidth="1"/>
    <col min="511" max="511" width="5.140625" customWidth="1"/>
    <col min="512" max="512" width="6.7109375" customWidth="1"/>
    <col min="513" max="513" width="6.5703125" customWidth="1"/>
    <col min="514" max="514" width="8.28515625" customWidth="1"/>
    <col min="515" max="515" width="9.140625" customWidth="1"/>
    <col min="516" max="516" width="5.7109375" customWidth="1"/>
    <col min="517" max="517" width="5.28515625" customWidth="1"/>
    <col min="518" max="518" width="7" customWidth="1"/>
    <col min="519" max="519" width="6.85546875" customWidth="1"/>
    <col min="520" max="523" width="6.7109375" customWidth="1"/>
    <col min="524" max="524" width="7.5703125" customWidth="1"/>
    <col min="525" max="525" width="7.140625" customWidth="1"/>
    <col min="526" max="526" width="8.7109375" customWidth="1"/>
    <col min="527" max="527" width="8" customWidth="1"/>
    <col min="528" max="528" width="10" customWidth="1"/>
    <col min="529" max="529" width="8.7109375" customWidth="1"/>
    <col min="530" max="530" width="4.5703125" customWidth="1"/>
    <col min="531" max="531" width="3.85546875" customWidth="1"/>
    <col min="532" max="532" width="5.28515625" customWidth="1"/>
    <col min="533" max="533" width="8.85546875" customWidth="1"/>
    <col min="534" max="534" width="6.5703125" customWidth="1"/>
    <col min="535" max="536" width="8" customWidth="1"/>
    <col min="537" max="537" width="10.85546875" customWidth="1"/>
    <col min="761" max="761" width="4.140625" customWidth="1"/>
    <col min="762" max="762" width="16.28515625" customWidth="1"/>
    <col min="763" max="763" width="57.42578125" customWidth="1"/>
    <col min="764" max="764" width="5.85546875" customWidth="1"/>
    <col min="765" max="765" width="5.5703125" customWidth="1"/>
    <col min="766" max="766" width="5.42578125" customWidth="1"/>
    <col min="767" max="767" width="5.140625" customWidth="1"/>
    <col min="768" max="768" width="6.7109375" customWidth="1"/>
    <col min="769" max="769" width="6.5703125" customWidth="1"/>
    <col min="770" max="770" width="8.28515625" customWidth="1"/>
    <col min="771" max="771" width="9.140625" customWidth="1"/>
    <col min="772" max="772" width="5.7109375" customWidth="1"/>
    <col min="773" max="773" width="5.28515625" customWidth="1"/>
    <col min="774" max="774" width="7" customWidth="1"/>
    <col min="775" max="775" width="6.85546875" customWidth="1"/>
    <col min="776" max="779" width="6.7109375" customWidth="1"/>
    <col min="780" max="780" width="7.5703125" customWidth="1"/>
    <col min="781" max="781" width="7.140625" customWidth="1"/>
    <col min="782" max="782" width="8.7109375" customWidth="1"/>
    <col min="783" max="783" width="8" customWidth="1"/>
    <col min="784" max="784" width="10" customWidth="1"/>
    <col min="785" max="785" width="8.7109375" customWidth="1"/>
    <col min="786" max="786" width="4.5703125" customWidth="1"/>
    <col min="787" max="787" width="3.85546875" customWidth="1"/>
    <col min="788" max="788" width="5.28515625" customWidth="1"/>
    <col min="789" max="789" width="8.85546875" customWidth="1"/>
    <col min="790" max="790" width="6.5703125" customWidth="1"/>
    <col min="791" max="792" width="8" customWidth="1"/>
    <col min="793" max="793" width="10.85546875" customWidth="1"/>
    <col min="1017" max="1017" width="4.140625" customWidth="1"/>
    <col min="1018" max="1018" width="16.28515625" customWidth="1"/>
    <col min="1019" max="1019" width="57.42578125" customWidth="1"/>
    <col min="1020" max="1020" width="5.85546875" customWidth="1"/>
    <col min="1021" max="1021" width="5.5703125" customWidth="1"/>
    <col min="1022" max="1022" width="5.42578125" customWidth="1"/>
    <col min="1023" max="1023" width="5.140625" customWidth="1"/>
    <col min="1024" max="1024" width="6.7109375" customWidth="1"/>
    <col min="1025" max="1025" width="6.5703125" customWidth="1"/>
    <col min="1026" max="1026" width="8.28515625" customWidth="1"/>
    <col min="1027" max="1027" width="9.140625" customWidth="1"/>
    <col min="1028" max="1028" width="5.7109375" customWidth="1"/>
    <col min="1029" max="1029" width="5.28515625" customWidth="1"/>
    <col min="1030" max="1030" width="7" customWidth="1"/>
    <col min="1031" max="1031" width="6.85546875" customWidth="1"/>
    <col min="1032" max="1035" width="6.7109375" customWidth="1"/>
    <col min="1036" max="1036" width="7.5703125" customWidth="1"/>
    <col min="1037" max="1037" width="7.140625" customWidth="1"/>
    <col min="1038" max="1038" width="8.7109375" customWidth="1"/>
    <col min="1039" max="1039" width="8" customWidth="1"/>
    <col min="1040" max="1040" width="10" customWidth="1"/>
    <col min="1041" max="1041" width="8.7109375" customWidth="1"/>
    <col min="1042" max="1042" width="4.5703125" customWidth="1"/>
    <col min="1043" max="1043" width="3.85546875" customWidth="1"/>
    <col min="1044" max="1044" width="5.28515625" customWidth="1"/>
    <col min="1045" max="1045" width="8.85546875" customWidth="1"/>
    <col min="1046" max="1046" width="6.5703125" customWidth="1"/>
    <col min="1047" max="1048" width="8" customWidth="1"/>
    <col min="1049" max="1049" width="10.85546875" customWidth="1"/>
    <col min="1273" max="1273" width="4.140625" customWidth="1"/>
    <col min="1274" max="1274" width="16.28515625" customWidth="1"/>
    <col min="1275" max="1275" width="57.42578125" customWidth="1"/>
    <col min="1276" max="1276" width="5.85546875" customWidth="1"/>
    <col min="1277" max="1277" width="5.5703125" customWidth="1"/>
    <col min="1278" max="1278" width="5.42578125" customWidth="1"/>
    <col min="1279" max="1279" width="5.140625" customWidth="1"/>
    <col min="1280" max="1280" width="6.7109375" customWidth="1"/>
    <col min="1281" max="1281" width="6.5703125" customWidth="1"/>
    <col min="1282" max="1282" width="8.28515625" customWidth="1"/>
    <col min="1283" max="1283" width="9.140625" customWidth="1"/>
    <col min="1284" max="1284" width="5.7109375" customWidth="1"/>
    <col min="1285" max="1285" width="5.28515625" customWidth="1"/>
    <col min="1286" max="1286" width="7" customWidth="1"/>
    <col min="1287" max="1287" width="6.85546875" customWidth="1"/>
    <col min="1288" max="1291" width="6.7109375" customWidth="1"/>
    <col min="1292" max="1292" width="7.5703125" customWidth="1"/>
    <col min="1293" max="1293" width="7.140625" customWidth="1"/>
    <col min="1294" max="1294" width="8.7109375" customWidth="1"/>
    <col min="1295" max="1295" width="8" customWidth="1"/>
    <col min="1296" max="1296" width="10" customWidth="1"/>
    <col min="1297" max="1297" width="8.7109375" customWidth="1"/>
    <col min="1298" max="1298" width="4.5703125" customWidth="1"/>
    <col min="1299" max="1299" width="3.85546875" customWidth="1"/>
    <col min="1300" max="1300" width="5.28515625" customWidth="1"/>
    <col min="1301" max="1301" width="8.85546875" customWidth="1"/>
    <col min="1302" max="1302" width="6.5703125" customWidth="1"/>
    <col min="1303" max="1304" width="8" customWidth="1"/>
    <col min="1305" max="1305" width="10.85546875" customWidth="1"/>
    <col min="1529" max="1529" width="4.140625" customWidth="1"/>
    <col min="1530" max="1530" width="16.28515625" customWidth="1"/>
    <col min="1531" max="1531" width="57.42578125" customWidth="1"/>
    <col min="1532" max="1532" width="5.85546875" customWidth="1"/>
    <col min="1533" max="1533" width="5.5703125" customWidth="1"/>
    <col min="1534" max="1534" width="5.42578125" customWidth="1"/>
    <col min="1535" max="1535" width="5.140625" customWidth="1"/>
    <col min="1536" max="1536" width="6.7109375" customWidth="1"/>
    <col min="1537" max="1537" width="6.5703125" customWidth="1"/>
    <col min="1538" max="1538" width="8.28515625" customWidth="1"/>
    <col min="1539" max="1539" width="9.140625" customWidth="1"/>
    <col min="1540" max="1540" width="5.7109375" customWidth="1"/>
    <col min="1541" max="1541" width="5.28515625" customWidth="1"/>
    <col min="1542" max="1542" width="7" customWidth="1"/>
    <col min="1543" max="1543" width="6.85546875" customWidth="1"/>
    <col min="1544" max="1547" width="6.7109375" customWidth="1"/>
    <col min="1548" max="1548" width="7.5703125" customWidth="1"/>
    <col min="1549" max="1549" width="7.140625" customWidth="1"/>
    <col min="1550" max="1550" width="8.7109375" customWidth="1"/>
    <col min="1551" max="1551" width="8" customWidth="1"/>
    <col min="1552" max="1552" width="10" customWidth="1"/>
    <col min="1553" max="1553" width="8.7109375" customWidth="1"/>
    <col min="1554" max="1554" width="4.5703125" customWidth="1"/>
    <col min="1555" max="1555" width="3.85546875" customWidth="1"/>
    <col min="1556" max="1556" width="5.28515625" customWidth="1"/>
    <col min="1557" max="1557" width="8.85546875" customWidth="1"/>
    <col min="1558" max="1558" width="6.5703125" customWidth="1"/>
    <col min="1559" max="1560" width="8" customWidth="1"/>
    <col min="1561" max="1561" width="10.85546875" customWidth="1"/>
    <col min="1785" max="1785" width="4.140625" customWidth="1"/>
    <col min="1786" max="1786" width="16.28515625" customWidth="1"/>
    <col min="1787" max="1787" width="57.42578125" customWidth="1"/>
    <col min="1788" max="1788" width="5.85546875" customWidth="1"/>
    <col min="1789" max="1789" width="5.5703125" customWidth="1"/>
    <col min="1790" max="1790" width="5.42578125" customWidth="1"/>
    <col min="1791" max="1791" width="5.140625" customWidth="1"/>
    <col min="1792" max="1792" width="6.7109375" customWidth="1"/>
    <col min="1793" max="1793" width="6.5703125" customWidth="1"/>
    <col min="1794" max="1794" width="8.28515625" customWidth="1"/>
    <col min="1795" max="1795" width="9.140625" customWidth="1"/>
    <col min="1796" max="1796" width="5.7109375" customWidth="1"/>
    <col min="1797" max="1797" width="5.28515625" customWidth="1"/>
    <col min="1798" max="1798" width="7" customWidth="1"/>
    <col min="1799" max="1799" width="6.85546875" customWidth="1"/>
    <col min="1800" max="1803" width="6.7109375" customWidth="1"/>
    <col min="1804" max="1804" width="7.5703125" customWidth="1"/>
    <col min="1805" max="1805" width="7.140625" customWidth="1"/>
    <col min="1806" max="1806" width="8.7109375" customWidth="1"/>
    <col min="1807" max="1807" width="8" customWidth="1"/>
    <col min="1808" max="1808" width="10" customWidth="1"/>
    <col min="1809" max="1809" width="8.7109375" customWidth="1"/>
    <col min="1810" max="1810" width="4.5703125" customWidth="1"/>
    <col min="1811" max="1811" width="3.85546875" customWidth="1"/>
    <col min="1812" max="1812" width="5.28515625" customWidth="1"/>
    <col min="1813" max="1813" width="8.85546875" customWidth="1"/>
    <col min="1814" max="1814" width="6.5703125" customWidth="1"/>
    <col min="1815" max="1816" width="8" customWidth="1"/>
    <col min="1817" max="1817" width="10.85546875" customWidth="1"/>
    <col min="2041" max="2041" width="4.140625" customWidth="1"/>
    <col min="2042" max="2042" width="16.28515625" customWidth="1"/>
    <col min="2043" max="2043" width="57.42578125" customWidth="1"/>
    <col min="2044" max="2044" width="5.85546875" customWidth="1"/>
    <col min="2045" max="2045" width="5.5703125" customWidth="1"/>
    <col min="2046" max="2046" width="5.42578125" customWidth="1"/>
    <col min="2047" max="2047" width="5.140625" customWidth="1"/>
    <col min="2048" max="2048" width="6.7109375" customWidth="1"/>
    <col min="2049" max="2049" width="6.5703125" customWidth="1"/>
    <col min="2050" max="2050" width="8.28515625" customWidth="1"/>
    <col min="2051" max="2051" width="9.140625" customWidth="1"/>
    <col min="2052" max="2052" width="5.7109375" customWidth="1"/>
    <col min="2053" max="2053" width="5.28515625" customWidth="1"/>
    <col min="2054" max="2054" width="7" customWidth="1"/>
    <col min="2055" max="2055" width="6.85546875" customWidth="1"/>
    <col min="2056" max="2059" width="6.7109375" customWidth="1"/>
    <col min="2060" max="2060" width="7.5703125" customWidth="1"/>
    <col min="2061" max="2061" width="7.140625" customWidth="1"/>
    <col min="2062" max="2062" width="8.7109375" customWidth="1"/>
    <col min="2063" max="2063" width="8" customWidth="1"/>
    <col min="2064" max="2064" width="10" customWidth="1"/>
    <col min="2065" max="2065" width="8.7109375" customWidth="1"/>
    <col min="2066" max="2066" width="4.5703125" customWidth="1"/>
    <col min="2067" max="2067" width="3.85546875" customWidth="1"/>
    <col min="2068" max="2068" width="5.28515625" customWidth="1"/>
    <col min="2069" max="2069" width="8.85546875" customWidth="1"/>
    <col min="2070" max="2070" width="6.5703125" customWidth="1"/>
    <col min="2071" max="2072" width="8" customWidth="1"/>
    <col min="2073" max="2073" width="10.85546875" customWidth="1"/>
    <col min="2297" max="2297" width="4.140625" customWidth="1"/>
    <col min="2298" max="2298" width="16.28515625" customWidth="1"/>
    <col min="2299" max="2299" width="57.42578125" customWidth="1"/>
    <col min="2300" max="2300" width="5.85546875" customWidth="1"/>
    <col min="2301" max="2301" width="5.5703125" customWidth="1"/>
    <col min="2302" max="2302" width="5.42578125" customWidth="1"/>
    <col min="2303" max="2303" width="5.140625" customWidth="1"/>
    <col min="2304" max="2304" width="6.7109375" customWidth="1"/>
    <col min="2305" max="2305" width="6.5703125" customWidth="1"/>
    <col min="2306" max="2306" width="8.28515625" customWidth="1"/>
    <col min="2307" max="2307" width="9.140625" customWidth="1"/>
    <col min="2308" max="2308" width="5.7109375" customWidth="1"/>
    <col min="2309" max="2309" width="5.28515625" customWidth="1"/>
    <col min="2310" max="2310" width="7" customWidth="1"/>
    <col min="2311" max="2311" width="6.85546875" customWidth="1"/>
    <col min="2312" max="2315" width="6.7109375" customWidth="1"/>
    <col min="2316" max="2316" width="7.5703125" customWidth="1"/>
    <col min="2317" max="2317" width="7.140625" customWidth="1"/>
    <col min="2318" max="2318" width="8.7109375" customWidth="1"/>
    <col min="2319" max="2319" width="8" customWidth="1"/>
    <col min="2320" max="2320" width="10" customWidth="1"/>
    <col min="2321" max="2321" width="8.7109375" customWidth="1"/>
    <col min="2322" max="2322" width="4.5703125" customWidth="1"/>
    <col min="2323" max="2323" width="3.85546875" customWidth="1"/>
    <col min="2324" max="2324" width="5.28515625" customWidth="1"/>
    <col min="2325" max="2325" width="8.85546875" customWidth="1"/>
    <col min="2326" max="2326" width="6.5703125" customWidth="1"/>
    <col min="2327" max="2328" width="8" customWidth="1"/>
    <col min="2329" max="2329" width="10.85546875" customWidth="1"/>
    <col min="2553" max="2553" width="4.140625" customWidth="1"/>
    <col min="2554" max="2554" width="16.28515625" customWidth="1"/>
    <col min="2555" max="2555" width="57.42578125" customWidth="1"/>
    <col min="2556" max="2556" width="5.85546875" customWidth="1"/>
    <col min="2557" max="2557" width="5.5703125" customWidth="1"/>
    <col min="2558" max="2558" width="5.42578125" customWidth="1"/>
    <col min="2559" max="2559" width="5.140625" customWidth="1"/>
    <col min="2560" max="2560" width="6.7109375" customWidth="1"/>
    <col min="2561" max="2561" width="6.5703125" customWidth="1"/>
    <col min="2562" max="2562" width="8.28515625" customWidth="1"/>
    <col min="2563" max="2563" width="9.140625" customWidth="1"/>
    <col min="2564" max="2564" width="5.7109375" customWidth="1"/>
    <col min="2565" max="2565" width="5.28515625" customWidth="1"/>
    <col min="2566" max="2566" width="7" customWidth="1"/>
    <col min="2567" max="2567" width="6.85546875" customWidth="1"/>
    <col min="2568" max="2571" width="6.7109375" customWidth="1"/>
    <col min="2572" max="2572" width="7.5703125" customWidth="1"/>
    <col min="2573" max="2573" width="7.140625" customWidth="1"/>
    <col min="2574" max="2574" width="8.7109375" customWidth="1"/>
    <col min="2575" max="2575" width="8" customWidth="1"/>
    <col min="2576" max="2576" width="10" customWidth="1"/>
    <col min="2577" max="2577" width="8.7109375" customWidth="1"/>
    <col min="2578" max="2578" width="4.5703125" customWidth="1"/>
    <col min="2579" max="2579" width="3.85546875" customWidth="1"/>
    <col min="2580" max="2580" width="5.28515625" customWidth="1"/>
    <col min="2581" max="2581" width="8.85546875" customWidth="1"/>
    <col min="2582" max="2582" width="6.5703125" customWidth="1"/>
    <col min="2583" max="2584" width="8" customWidth="1"/>
    <col min="2585" max="2585" width="10.85546875" customWidth="1"/>
    <col min="2809" max="2809" width="4.140625" customWidth="1"/>
    <col min="2810" max="2810" width="16.28515625" customWidth="1"/>
    <col min="2811" max="2811" width="57.42578125" customWidth="1"/>
    <col min="2812" max="2812" width="5.85546875" customWidth="1"/>
    <col min="2813" max="2813" width="5.5703125" customWidth="1"/>
    <col min="2814" max="2814" width="5.42578125" customWidth="1"/>
    <col min="2815" max="2815" width="5.140625" customWidth="1"/>
    <col min="2816" max="2816" width="6.7109375" customWidth="1"/>
    <col min="2817" max="2817" width="6.5703125" customWidth="1"/>
    <col min="2818" max="2818" width="8.28515625" customWidth="1"/>
    <col min="2819" max="2819" width="9.140625" customWidth="1"/>
    <col min="2820" max="2820" width="5.7109375" customWidth="1"/>
    <col min="2821" max="2821" width="5.28515625" customWidth="1"/>
    <col min="2822" max="2822" width="7" customWidth="1"/>
    <col min="2823" max="2823" width="6.85546875" customWidth="1"/>
    <col min="2824" max="2827" width="6.7109375" customWidth="1"/>
    <col min="2828" max="2828" width="7.5703125" customWidth="1"/>
    <col min="2829" max="2829" width="7.140625" customWidth="1"/>
    <col min="2830" max="2830" width="8.7109375" customWidth="1"/>
    <col min="2831" max="2831" width="8" customWidth="1"/>
    <col min="2832" max="2832" width="10" customWidth="1"/>
    <col min="2833" max="2833" width="8.7109375" customWidth="1"/>
    <col min="2834" max="2834" width="4.5703125" customWidth="1"/>
    <col min="2835" max="2835" width="3.85546875" customWidth="1"/>
    <col min="2836" max="2836" width="5.28515625" customWidth="1"/>
    <col min="2837" max="2837" width="8.85546875" customWidth="1"/>
    <col min="2838" max="2838" width="6.5703125" customWidth="1"/>
    <col min="2839" max="2840" width="8" customWidth="1"/>
    <col min="2841" max="2841" width="10.85546875" customWidth="1"/>
    <col min="3065" max="3065" width="4.140625" customWidth="1"/>
    <col min="3066" max="3066" width="16.28515625" customWidth="1"/>
    <col min="3067" max="3067" width="57.42578125" customWidth="1"/>
    <col min="3068" max="3068" width="5.85546875" customWidth="1"/>
    <col min="3069" max="3069" width="5.5703125" customWidth="1"/>
    <col min="3070" max="3070" width="5.42578125" customWidth="1"/>
    <col min="3071" max="3071" width="5.140625" customWidth="1"/>
    <col min="3072" max="3072" width="6.7109375" customWidth="1"/>
    <col min="3073" max="3073" width="6.5703125" customWidth="1"/>
    <col min="3074" max="3074" width="8.28515625" customWidth="1"/>
    <col min="3075" max="3075" width="9.140625" customWidth="1"/>
    <col min="3076" max="3076" width="5.7109375" customWidth="1"/>
    <col min="3077" max="3077" width="5.28515625" customWidth="1"/>
    <col min="3078" max="3078" width="7" customWidth="1"/>
    <col min="3079" max="3079" width="6.85546875" customWidth="1"/>
    <col min="3080" max="3083" width="6.7109375" customWidth="1"/>
    <col min="3084" max="3084" width="7.5703125" customWidth="1"/>
    <col min="3085" max="3085" width="7.140625" customWidth="1"/>
    <col min="3086" max="3086" width="8.7109375" customWidth="1"/>
    <col min="3087" max="3087" width="8" customWidth="1"/>
    <col min="3088" max="3088" width="10" customWidth="1"/>
    <col min="3089" max="3089" width="8.7109375" customWidth="1"/>
    <col min="3090" max="3090" width="4.5703125" customWidth="1"/>
    <col min="3091" max="3091" width="3.85546875" customWidth="1"/>
    <col min="3092" max="3092" width="5.28515625" customWidth="1"/>
    <col min="3093" max="3093" width="8.85546875" customWidth="1"/>
    <col min="3094" max="3094" width="6.5703125" customWidth="1"/>
    <col min="3095" max="3096" width="8" customWidth="1"/>
    <col min="3097" max="3097" width="10.85546875" customWidth="1"/>
    <col min="3321" max="3321" width="4.140625" customWidth="1"/>
    <col min="3322" max="3322" width="16.28515625" customWidth="1"/>
    <col min="3323" max="3323" width="57.42578125" customWidth="1"/>
    <col min="3324" max="3324" width="5.85546875" customWidth="1"/>
    <col min="3325" max="3325" width="5.5703125" customWidth="1"/>
    <col min="3326" max="3326" width="5.42578125" customWidth="1"/>
    <col min="3327" max="3327" width="5.140625" customWidth="1"/>
    <col min="3328" max="3328" width="6.7109375" customWidth="1"/>
    <col min="3329" max="3329" width="6.5703125" customWidth="1"/>
    <col min="3330" max="3330" width="8.28515625" customWidth="1"/>
    <col min="3331" max="3331" width="9.140625" customWidth="1"/>
    <col min="3332" max="3332" width="5.7109375" customWidth="1"/>
    <col min="3333" max="3333" width="5.28515625" customWidth="1"/>
    <col min="3334" max="3334" width="7" customWidth="1"/>
    <col min="3335" max="3335" width="6.85546875" customWidth="1"/>
    <col min="3336" max="3339" width="6.7109375" customWidth="1"/>
    <col min="3340" max="3340" width="7.5703125" customWidth="1"/>
    <col min="3341" max="3341" width="7.140625" customWidth="1"/>
    <col min="3342" max="3342" width="8.7109375" customWidth="1"/>
    <col min="3343" max="3343" width="8" customWidth="1"/>
    <col min="3344" max="3344" width="10" customWidth="1"/>
    <col min="3345" max="3345" width="8.7109375" customWidth="1"/>
    <col min="3346" max="3346" width="4.5703125" customWidth="1"/>
    <col min="3347" max="3347" width="3.85546875" customWidth="1"/>
    <col min="3348" max="3348" width="5.28515625" customWidth="1"/>
    <col min="3349" max="3349" width="8.85546875" customWidth="1"/>
    <col min="3350" max="3350" width="6.5703125" customWidth="1"/>
    <col min="3351" max="3352" width="8" customWidth="1"/>
    <col min="3353" max="3353" width="10.85546875" customWidth="1"/>
    <col min="3577" max="3577" width="4.140625" customWidth="1"/>
    <col min="3578" max="3578" width="16.28515625" customWidth="1"/>
    <col min="3579" max="3579" width="57.42578125" customWidth="1"/>
    <col min="3580" max="3580" width="5.85546875" customWidth="1"/>
    <col min="3581" max="3581" width="5.5703125" customWidth="1"/>
    <col min="3582" max="3582" width="5.42578125" customWidth="1"/>
    <col min="3583" max="3583" width="5.140625" customWidth="1"/>
    <col min="3584" max="3584" width="6.7109375" customWidth="1"/>
    <col min="3585" max="3585" width="6.5703125" customWidth="1"/>
    <col min="3586" max="3586" width="8.28515625" customWidth="1"/>
    <col min="3587" max="3587" width="9.140625" customWidth="1"/>
    <col min="3588" max="3588" width="5.7109375" customWidth="1"/>
    <col min="3589" max="3589" width="5.28515625" customWidth="1"/>
    <col min="3590" max="3590" width="7" customWidth="1"/>
    <col min="3591" max="3591" width="6.85546875" customWidth="1"/>
    <col min="3592" max="3595" width="6.7109375" customWidth="1"/>
    <col min="3596" max="3596" width="7.5703125" customWidth="1"/>
    <col min="3597" max="3597" width="7.140625" customWidth="1"/>
    <col min="3598" max="3598" width="8.7109375" customWidth="1"/>
    <col min="3599" max="3599" width="8" customWidth="1"/>
    <col min="3600" max="3600" width="10" customWidth="1"/>
    <col min="3601" max="3601" width="8.7109375" customWidth="1"/>
    <col min="3602" max="3602" width="4.5703125" customWidth="1"/>
    <col min="3603" max="3603" width="3.85546875" customWidth="1"/>
    <col min="3604" max="3604" width="5.28515625" customWidth="1"/>
    <col min="3605" max="3605" width="8.85546875" customWidth="1"/>
    <col min="3606" max="3606" width="6.5703125" customWidth="1"/>
    <col min="3607" max="3608" width="8" customWidth="1"/>
    <col min="3609" max="3609" width="10.85546875" customWidth="1"/>
    <col min="3833" max="3833" width="4.140625" customWidth="1"/>
    <col min="3834" max="3834" width="16.28515625" customWidth="1"/>
    <col min="3835" max="3835" width="57.42578125" customWidth="1"/>
    <col min="3836" max="3836" width="5.85546875" customWidth="1"/>
    <col min="3837" max="3837" width="5.5703125" customWidth="1"/>
    <col min="3838" max="3838" width="5.42578125" customWidth="1"/>
    <col min="3839" max="3839" width="5.140625" customWidth="1"/>
    <col min="3840" max="3840" width="6.7109375" customWidth="1"/>
    <col min="3841" max="3841" width="6.5703125" customWidth="1"/>
    <col min="3842" max="3842" width="8.28515625" customWidth="1"/>
    <col min="3843" max="3843" width="9.140625" customWidth="1"/>
    <col min="3844" max="3844" width="5.7109375" customWidth="1"/>
    <col min="3845" max="3845" width="5.28515625" customWidth="1"/>
    <col min="3846" max="3846" width="7" customWidth="1"/>
    <col min="3847" max="3847" width="6.85546875" customWidth="1"/>
    <col min="3848" max="3851" width="6.7109375" customWidth="1"/>
    <col min="3852" max="3852" width="7.5703125" customWidth="1"/>
    <col min="3853" max="3853" width="7.140625" customWidth="1"/>
    <col min="3854" max="3854" width="8.7109375" customWidth="1"/>
    <col min="3855" max="3855" width="8" customWidth="1"/>
    <col min="3856" max="3856" width="10" customWidth="1"/>
    <col min="3857" max="3857" width="8.7109375" customWidth="1"/>
    <col min="3858" max="3858" width="4.5703125" customWidth="1"/>
    <col min="3859" max="3859" width="3.85546875" customWidth="1"/>
    <col min="3860" max="3860" width="5.28515625" customWidth="1"/>
    <col min="3861" max="3861" width="8.85546875" customWidth="1"/>
    <col min="3862" max="3862" width="6.5703125" customWidth="1"/>
    <col min="3863" max="3864" width="8" customWidth="1"/>
    <col min="3865" max="3865" width="10.85546875" customWidth="1"/>
    <col min="4089" max="4089" width="4.140625" customWidth="1"/>
    <col min="4090" max="4090" width="16.28515625" customWidth="1"/>
    <col min="4091" max="4091" width="57.42578125" customWidth="1"/>
    <col min="4092" max="4092" width="5.85546875" customWidth="1"/>
    <col min="4093" max="4093" width="5.5703125" customWidth="1"/>
    <col min="4094" max="4094" width="5.42578125" customWidth="1"/>
    <col min="4095" max="4095" width="5.140625" customWidth="1"/>
    <col min="4096" max="4096" width="6.7109375" customWidth="1"/>
    <col min="4097" max="4097" width="6.5703125" customWidth="1"/>
    <col min="4098" max="4098" width="8.28515625" customWidth="1"/>
    <col min="4099" max="4099" width="9.140625" customWidth="1"/>
    <col min="4100" max="4100" width="5.7109375" customWidth="1"/>
    <col min="4101" max="4101" width="5.28515625" customWidth="1"/>
    <col min="4102" max="4102" width="7" customWidth="1"/>
    <col min="4103" max="4103" width="6.85546875" customWidth="1"/>
    <col min="4104" max="4107" width="6.7109375" customWidth="1"/>
    <col min="4108" max="4108" width="7.5703125" customWidth="1"/>
    <col min="4109" max="4109" width="7.140625" customWidth="1"/>
    <col min="4110" max="4110" width="8.7109375" customWidth="1"/>
    <col min="4111" max="4111" width="8" customWidth="1"/>
    <col min="4112" max="4112" width="10" customWidth="1"/>
    <col min="4113" max="4113" width="8.7109375" customWidth="1"/>
    <col min="4114" max="4114" width="4.5703125" customWidth="1"/>
    <col min="4115" max="4115" width="3.85546875" customWidth="1"/>
    <col min="4116" max="4116" width="5.28515625" customWidth="1"/>
    <col min="4117" max="4117" width="8.85546875" customWidth="1"/>
    <col min="4118" max="4118" width="6.5703125" customWidth="1"/>
    <col min="4119" max="4120" width="8" customWidth="1"/>
    <col min="4121" max="4121" width="10.85546875" customWidth="1"/>
    <col min="4345" max="4345" width="4.140625" customWidth="1"/>
    <col min="4346" max="4346" width="16.28515625" customWidth="1"/>
    <col min="4347" max="4347" width="57.42578125" customWidth="1"/>
    <col min="4348" max="4348" width="5.85546875" customWidth="1"/>
    <col min="4349" max="4349" width="5.5703125" customWidth="1"/>
    <col min="4350" max="4350" width="5.42578125" customWidth="1"/>
    <col min="4351" max="4351" width="5.140625" customWidth="1"/>
    <col min="4352" max="4352" width="6.7109375" customWidth="1"/>
    <col min="4353" max="4353" width="6.5703125" customWidth="1"/>
    <col min="4354" max="4354" width="8.28515625" customWidth="1"/>
    <col min="4355" max="4355" width="9.140625" customWidth="1"/>
    <col min="4356" max="4356" width="5.7109375" customWidth="1"/>
    <col min="4357" max="4357" width="5.28515625" customWidth="1"/>
    <col min="4358" max="4358" width="7" customWidth="1"/>
    <col min="4359" max="4359" width="6.85546875" customWidth="1"/>
    <col min="4360" max="4363" width="6.7109375" customWidth="1"/>
    <col min="4364" max="4364" width="7.5703125" customWidth="1"/>
    <col min="4365" max="4365" width="7.140625" customWidth="1"/>
    <col min="4366" max="4366" width="8.7109375" customWidth="1"/>
    <col min="4367" max="4367" width="8" customWidth="1"/>
    <col min="4368" max="4368" width="10" customWidth="1"/>
    <col min="4369" max="4369" width="8.7109375" customWidth="1"/>
    <col min="4370" max="4370" width="4.5703125" customWidth="1"/>
    <col min="4371" max="4371" width="3.85546875" customWidth="1"/>
    <col min="4372" max="4372" width="5.28515625" customWidth="1"/>
    <col min="4373" max="4373" width="8.85546875" customWidth="1"/>
    <col min="4374" max="4374" width="6.5703125" customWidth="1"/>
    <col min="4375" max="4376" width="8" customWidth="1"/>
    <col min="4377" max="4377" width="10.85546875" customWidth="1"/>
    <col min="4601" max="4601" width="4.140625" customWidth="1"/>
    <col min="4602" max="4602" width="16.28515625" customWidth="1"/>
    <col min="4603" max="4603" width="57.42578125" customWidth="1"/>
    <col min="4604" max="4604" width="5.85546875" customWidth="1"/>
    <col min="4605" max="4605" width="5.5703125" customWidth="1"/>
    <col min="4606" max="4606" width="5.42578125" customWidth="1"/>
    <col min="4607" max="4607" width="5.140625" customWidth="1"/>
    <col min="4608" max="4608" width="6.7109375" customWidth="1"/>
    <col min="4609" max="4609" width="6.5703125" customWidth="1"/>
    <col min="4610" max="4610" width="8.28515625" customWidth="1"/>
    <col min="4611" max="4611" width="9.140625" customWidth="1"/>
    <col min="4612" max="4612" width="5.7109375" customWidth="1"/>
    <col min="4613" max="4613" width="5.28515625" customWidth="1"/>
    <col min="4614" max="4614" width="7" customWidth="1"/>
    <col min="4615" max="4615" width="6.85546875" customWidth="1"/>
    <col min="4616" max="4619" width="6.7109375" customWidth="1"/>
    <col min="4620" max="4620" width="7.5703125" customWidth="1"/>
    <col min="4621" max="4621" width="7.140625" customWidth="1"/>
    <col min="4622" max="4622" width="8.7109375" customWidth="1"/>
    <col min="4623" max="4623" width="8" customWidth="1"/>
    <col min="4624" max="4624" width="10" customWidth="1"/>
    <col min="4625" max="4625" width="8.7109375" customWidth="1"/>
    <col min="4626" max="4626" width="4.5703125" customWidth="1"/>
    <col min="4627" max="4627" width="3.85546875" customWidth="1"/>
    <col min="4628" max="4628" width="5.28515625" customWidth="1"/>
    <col min="4629" max="4629" width="8.85546875" customWidth="1"/>
    <col min="4630" max="4630" width="6.5703125" customWidth="1"/>
    <col min="4631" max="4632" width="8" customWidth="1"/>
    <col min="4633" max="4633" width="10.85546875" customWidth="1"/>
    <col min="4857" max="4857" width="4.140625" customWidth="1"/>
    <col min="4858" max="4858" width="16.28515625" customWidth="1"/>
    <col min="4859" max="4859" width="57.42578125" customWidth="1"/>
    <col min="4860" max="4860" width="5.85546875" customWidth="1"/>
    <col min="4861" max="4861" width="5.5703125" customWidth="1"/>
    <col min="4862" max="4862" width="5.42578125" customWidth="1"/>
    <col min="4863" max="4863" width="5.140625" customWidth="1"/>
    <col min="4864" max="4864" width="6.7109375" customWidth="1"/>
    <col min="4865" max="4865" width="6.5703125" customWidth="1"/>
    <col min="4866" max="4866" width="8.28515625" customWidth="1"/>
    <col min="4867" max="4867" width="9.140625" customWidth="1"/>
    <col min="4868" max="4868" width="5.7109375" customWidth="1"/>
    <col min="4869" max="4869" width="5.28515625" customWidth="1"/>
    <col min="4870" max="4870" width="7" customWidth="1"/>
    <col min="4871" max="4871" width="6.85546875" customWidth="1"/>
    <col min="4872" max="4875" width="6.7109375" customWidth="1"/>
    <col min="4876" max="4876" width="7.5703125" customWidth="1"/>
    <col min="4877" max="4877" width="7.140625" customWidth="1"/>
    <col min="4878" max="4878" width="8.7109375" customWidth="1"/>
    <col min="4879" max="4879" width="8" customWidth="1"/>
    <col min="4880" max="4880" width="10" customWidth="1"/>
    <col min="4881" max="4881" width="8.7109375" customWidth="1"/>
    <col min="4882" max="4882" width="4.5703125" customWidth="1"/>
    <col min="4883" max="4883" width="3.85546875" customWidth="1"/>
    <col min="4884" max="4884" width="5.28515625" customWidth="1"/>
    <col min="4885" max="4885" width="8.85546875" customWidth="1"/>
    <col min="4886" max="4886" width="6.5703125" customWidth="1"/>
    <col min="4887" max="4888" width="8" customWidth="1"/>
    <col min="4889" max="4889" width="10.85546875" customWidth="1"/>
    <col min="5113" max="5113" width="4.140625" customWidth="1"/>
    <col min="5114" max="5114" width="16.28515625" customWidth="1"/>
    <col min="5115" max="5115" width="57.42578125" customWidth="1"/>
    <col min="5116" max="5116" width="5.85546875" customWidth="1"/>
    <col min="5117" max="5117" width="5.5703125" customWidth="1"/>
    <col min="5118" max="5118" width="5.42578125" customWidth="1"/>
    <col min="5119" max="5119" width="5.140625" customWidth="1"/>
    <col min="5120" max="5120" width="6.7109375" customWidth="1"/>
    <col min="5121" max="5121" width="6.5703125" customWidth="1"/>
    <col min="5122" max="5122" width="8.28515625" customWidth="1"/>
    <col min="5123" max="5123" width="9.140625" customWidth="1"/>
    <col min="5124" max="5124" width="5.7109375" customWidth="1"/>
    <col min="5125" max="5125" width="5.28515625" customWidth="1"/>
    <col min="5126" max="5126" width="7" customWidth="1"/>
    <col min="5127" max="5127" width="6.85546875" customWidth="1"/>
    <col min="5128" max="5131" width="6.7109375" customWidth="1"/>
    <col min="5132" max="5132" width="7.5703125" customWidth="1"/>
    <col min="5133" max="5133" width="7.140625" customWidth="1"/>
    <col min="5134" max="5134" width="8.7109375" customWidth="1"/>
    <col min="5135" max="5135" width="8" customWidth="1"/>
    <col min="5136" max="5136" width="10" customWidth="1"/>
    <col min="5137" max="5137" width="8.7109375" customWidth="1"/>
    <col min="5138" max="5138" width="4.5703125" customWidth="1"/>
    <col min="5139" max="5139" width="3.85546875" customWidth="1"/>
    <col min="5140" max="5140" width="5.28515625" customWidth="1"/>
    <col min="5141" max="5141" width="8.85546875" customWidth="1"/>
    <col min="5142" max="5142" width="6.5703125" customWidth="1"/>
    <col min="5143" max="5144" width="8" customWidth="1"/>
    <col min="5145" max="5145" width="10.85546875" customWidth="1"/>
    <col min="5369" max="5369" width="4.140625" customWidth="1"/>
    <col min="5370" max="5370" width="16.28515625" customWidth="1"/>
    <col min="5371" max="5371" width="57.42578125" customWidth="1"/>
    <col min="5372" max="5372" width="5.85546875" customWidth="1"/>
    <col min="5373" max="5373" width="5.5703125" customWidth="1"/>
    <col min="5374" max="5374" width="5.42578125" customWidth="1"/>
    <col min="5375" max="5375" width="5.140625" customWidth="1"/>
    <col min="5376" max="5376" width="6.7109375" customWidth="1"/>
    <col min="5377" max="5377" width="6.5703125" customWidth="1"/>
    <col min="5378" max="5378" width="8.28515625" customWidth="1"/>
    <col min="5379" max="5379" width="9.140625" customWidth="1"/>
    <col min="5380" max="5380" width="5.7109375" customWidth="1"/>
    <col min="5381" max="5381" width="5.28515625" customWidth="1"/>
    <col min="5382" max="5382" width="7" customWidth="1"/>
    <col min="5383" max="5383" width="6.85546875" customWidth="1"/>
    <col min="5384" max="5387" width="6.7109375" customWidth="1"/>
    <col min="5388" max="5388" width="7.5703125" customWidth="1"/>
    <col min="5389" max="5389" width="7.140625" customWidth="1"/>
    <col min="5390" max="5390" width="8.7109375" customWidth="1"/>
    <col min="5391" max="5391" width="8" customWidth="1"/>
    <col min="5392" max="5392" width="10" customWidth="1"/>
    <col min="5393" max="5393" width="8.7109375" customWidth="1"/>
    <col min="5394" max="5394" width="4.5703125" customWidth="1"/>
    <col min="5395" max="5395" width="3.85546875" customWidth="1"/>
    <col min="5396" max="5396" width="5.28515625" customWidth="1"/>
    <col min="5397" max="5397" width="8.85546875" customWidth="1"/>
    <col min="5398" max="5398" width="6.5703125" customWidth="1"/>
    <col min="5399" max="5400" width="8" customWidth="1"/>
    <col min="5401" max="5401" width="10.85546875" customWidth="1"/>
    <col min="5625" max="5625" width="4.140625" customWidth="1"/>
    <col min="5626" max="5626" width="16.28515625" customWidth="1"/>
    <col min="5627" max="5627" width="57.42578125" customWidth="1"/>
    <col min="5628" max="5628" width="5.85546875" customWidth="1"/>
    <col min="5629" max="5629" width="5.5703125" customWidth="1"/>
    <col min="5630" max="5630" width="5.42578125" customWidth="1"/>
    <col min="5631" max="5631" width="5.140625" customWidth="1"/>
    <col min="5632" max="5632" width="6.7109375" customWidth="1"/>
    <col min="5633" max="5633" width="6.5703125" customWidth="1"/>
    <col min="5634" max="5634" width="8.28515625" customWidth="1"/>
    <col min="5635" max="5635" width="9.140625" customWidth="1"/>
    <col min="5636" max="5636" width="5.7109375" customWidth="1"/>
    <col min="5637" max="5637" width="5.28515625" customWidth="1"/>
    <col min="5638" max="5638" width="7" customWidth="1"/>
    <col min="5639" max="5639" width="6.85546875" customWidth="1"/>
    <col min="5640" max="5643" width="6.7109375" customWidth="1"/>
    <col min="5644" max="5644" width="7.5703125" customWidth="1"/>
    <col min="5645" max="5645" width="7.140625" customWidth="1"/>
    <col min="5646" max="5646" width="8.7109375" customWidth="1"/>
    <col min="5647" max="5647" width="8" customWidth="1"/>
    <col min="5648" max="5648" width="10" customWidth="1"/>
    <col min="5649" max="5649" width="8.7109375" customWidth="1"/>
    <col min="5650" max="5650" width="4.5703125" customWidth="1"/>
    <col min="5651" max="5651" width="3.85546875" customWidth="1"/>
    <col min="5652" max="5652" width="5.28515625" customWidth="1"/>
    <col min="5653" max="5653" width="8.85546875" customWidth="1"/>
    <col min="5654" max="5654" width="6.5703125" customWidth="1"/>
    <col min="5655" max="5656" width="8" customWidth="1"/>
    <col min="5657" max="5657" width="10.85546875" customWidth="1"/>
    <col min="5881" max="5881" width="4.140625" customWidth="1"/>
    <col min="5882" max="5882" width="16.28515625" customWidth="1"/>
    <col min="5883" max="5883" width="57.42578125" customWidth="1"/>
    <col min="5884" max="5884" width="5.85546875" customWidth="1"/>
    <col min="5885" max="5885" width="5.5703125" customWidth="1"/>
    <col min="5886" max="5886" width="5.42578125" customWidth="1"/>
    <col min="5887" max="5887" width="5.140625" customWidth="1"/>
    <col min="5888" max="5888" width="6.7109375" customWidth="1"/>
    <col min="5889" max="5889" width="6.5703125" customWidth="1"/>
    <col min="5890" max="5890" width="8.28515625" customWidth="1"/>
    <col min="5891" max="5891" width="9.140625" customWidth="1"/>
    <col min="5892" max="5892" width="5.7109375" customWidth="1"/>
    <col min="5893" max="5893" width="5.28515625" customWidth="1"/>
    <col min="5894" max="5894" width="7" customWidth="1"/>
    <col min="5895" max="5895" width="6.85546875" customWidth="1"/>
    <col min="5896" max="5899" width="6.7109375" customWidth="1"/>
    <col min="5900" max="5900" width="7.5703125" customWidth="1"/>
    <col min="5901" max="5901" width="7.140625" customWidth="1"/>
    <col min="5902" max="5902" width="8.7109375" customWidth="1"/>
    <col min="5903" max="5903" width="8" customWidth="1"/>
    <col min="5904" max="5904" width="10" customWidth="1"/>
    <col min="5905" max="5905" width="8.7109375" customWidth="1"/>
    <col min="5906" max="5906" width="4.5703125" customWidth="1"/>
    <col min="5907" max="5907" width="3.85546875" customWidth="1"/>
    <col min="5908" max="5908" width="5.28515625" customWidth="1"/>
    <col min="5909" max="5909" width="8.85546875" customWidth="1"/>
    <col min="5910" max="5910" width="6.5703125" customWidth="1"/>
    <col min="5911" max="5912" width="8" customWidth="1"/>
    <col min="5913" max="5913" width="10.85546875" customWidth="1"/>
    <col min="6137" max="6137" width="4.140625" customWidth="1"/>
    <col min="6138" max="6138" width="16.28515625" customWidth="1"/>
    <col min="6139" max="6139" width="57.42578125" customWidth="1"/>
    <col min="6140" max="6140" width="5.85546875" customWidth="1"/>
    <col min="6141" max="6141" width="5.5703125" customWidth="1"/>
    <col min="6142" max="6142" width="5.42578125" customWidth="1"/>
    <col min="6143" max="6143" width="5.140625" customWidth="1"/>
    <col min="6144" max="6144" width="6.7109375" customWidth="1"/>
    <col min="6145" max="6145" width="6.5703125" customWidth="1"/>
    <col min="6146" max="6146" width="8.28515625" customWidth="1"/>
    <col min="6147" max="6147" width="9.140625" customWidth="1"/>
    <col min="6148" max="6148" width="5.7109375" customWidth="1"/>
    <col min="6149" max="6149" width="5.28515625" customWidth="1"/>
    <col min="6150" max="6150" width="7" customWidth="1"/>
    <col min="6151" max="6151" width="6.85546875" customWidth="1"/>
    <col min="6152" max="6155" width="6.7109375" customWidth="1"/>
    <col min="6156" max="6156" width="7.5703125" customWidth="1"/>
    <col min="6157" max="6157" width="7.140625" customWidth="1"/>
    <col min="6158" max="6158" width="8.7109375" customWidth="1"/>
    <col min="6159" max="6159" width="8" customWidth="1"/>
    <col min="6160" max="6160" width="10" customWidth="1"/>
    <col min="6161" max="6161" width="8.7109375" customWidth="1"/>
    <col min="6162" max="6162" width="4.5703125" customWidth="1"/>
    <col min="6163" max="6163" width="3.85546875" customWidth="1"/>
    <col min="6164" max="6164" width="5.28515625" customWidth="1"/>
    <col min="6165" max="6165" width="8.85546875" customWidth="1"/>
    <col min="6166" max="6166" width="6.5703125" customWidth="1"/>
    <col min="6167" max="6168" width="8" customWidth="1"/>
    <col min="6169" max="6169" width="10.85546875" customWidth="1"/>
    <col min="6393" max="6393" width="4.140625" customWidth="1"/>
    <col min="6394" max="6394" width="16.28515625" customWidth="1"/>
    <col min="6395" max="6395" width="57.42578125" customWidth="1"/>
    <col min="6396" max="6396" width="5.85546875" customWidth="1"/>
    <col min="6397" max="6397" width="5.5703125" customWidth="1"/>
    <col min="6398" max="6398" width="5.42578125" customWidth="1"/>
    <col min="6399" max="6399" width="5.140625" customWidth="1"/>
    <col min="6400" max="6400" width="6.7109375" customWidth="1"/>
    <col min="6401" max="6401" width="6.5703125" customWidth="1"/>
    <col min="6402" max="6402" width="8.28515625" customWidth="1"/>
    <col min="6403" max="6403" width="9.140625" customWidth="1"/>
    <col min="6404" max="6404" width="5.7109375" customWidth="1"/>
    <col min="6405" max="6405" width="5.28515625" customWidth="1"/>
    <col min="6406" max="6406" width="7" customWidth="1"/>
    <col min="6407" max="6407" width="6.85546875" customWidth="1"/>
    <col min="6408" max="6411" width="6.7109375" customWidth="1"/>
    <col min="6412" max="6412" width="7.5703125" customWidth="1"/>
    <col min="6413" max="6413" width="7.140625" customWidth="1"/>
    <col min="6414" max="6414" width="8.7109375" customWidth="1"/>
    <col min="6415" max="6415" width="8" customWidth="1"/>
    <col min="6416" max="6416" width="10" customWidth="1"/>
    <col min="6417" max="6417" width="8.7109375" customWidth="1"/>
    <col min="6418" max="6418" width="4.5703125" customWidth="1"/>
    <col min="6419" max="6419" width="3.85546875" customWidth="1"/>
    <col min="6420" max="6420" width="5.28515625" customWidth="1"/>
    <col min="6421" max="6421" width="8.85546875" customWidth="1"/>
    <col min="6422" max="6422" width="6.5703125" customWidth="1"/>
    <col min="6423" max="6424" width="8" customWidth="1"/>
    <col min="6425" max="6425" width="10.85546875" customWidth="1"/>
    <col min="6649" max="6649" width="4.140625" customWidth="1"/>
    <col min="6650" max="6650" width="16.28515625" customWidth="1"/>
    <col min="6651" max="6651" width="57.42578125" customWidth="1"/>
    <col min="6652" max="6652" width="5.85546875" customWidth="1"/>
    <col min="6653" max="6653" width="5.5703125" customWidth="1"/>
    <col min="6654" max="6654" width="5.42578125" customWidth="1"/>
    <col min="6655" max="6655" width="5.140625" customWidth="1"/>
    <col min="6656" max="6656" width="6.7109375" customWidth="1"/>
    <col min="6657" max="6657" width="6.5703125" customWidth="1"/>
    <col min="6658" max="6658" width="8.28515625" customWidth="1"/>
    <col min="6659" max="6659" width="9.140625" customWidth="1"/>
    <col min="6660" max="6660" width="5.7109375" customWidth="1"/>
    <col min="6661" max="6661" width="5.28515625" customWidth="1"/>
    <col min="6662" max="6662" width="7" customWidth="1"/>
    <col min="6663" max="6663" width="6.85546875" customWidth="1"/>
    <col min="6664" max="6667" width="6.7109375" customWidth="1"/>
    <col min="6668" max="6668" width="7.5703125" customWidth="1"/>
    <col min="6669" max="6669" width="7.140625" customWidth="1"/>
    <col min="6670" max="6670" width="8.7109375" customWidth="1"/>
    <col min="6671" max="6671" width="8" customWidth="1"/>
    <col min="6672" max="6672" width="10" customWidth="1"/>
    <col min="6673" max="6673" width="8.7109375" customWidth="1"/>
    <col min="6674" max="6674" width="4.5703125" customWidth="1"/>
    <col min="6675" max="6675" width="3.85546875" customWidth="1"/>
    <col min="6676" max="6676" width="5.28515625" customWidth="1"/>
    <col min="6677" max="6677" width="8.85546875" customWidth="1"/>
    <col min="6678" max="6678" width="6.5703125" customWidth="1"/>
    <col min="6679" max="6680" width="8" customWidth="1"/>
    <col min="6681" max="6681" width="10.85546875" customWidth="1"/>
    <col min="6905" max="6905" width="4.140625" customWidth="1"/>
    <col min="6906" max="6906" width="16.28515625" customWidth="1"/>
    <col min="6907" max="6907" width="57.42578125" customWidth="1"/>
    <col min="6908" max="6908" width="5.85546875" customWidth="1"/>
    <col min="6909" max="6909" width="5.5703125" customWidth="1"/>
    <col min="6910" max="6910" width="5.42578125" customWidth="1"/>
    <col min="6911" max="6911" width="5.140625" customWidth="1"/>
    <col min="6912" max="6912" width="6.7109375" customWidth="1"/>
    <col min="6913" max="6913" width="6.5703125" customWidth="1"/>
    <col min="6914" max="6914" width="8.28515625" customWidth="1"/>
    <col min="6915" max="6915" width="9.140625" customWidth="1"/>
    <col min="6916" max="6916" width="5.7109375" customWidth="1"/>
    <col min="6917" max="6917" width="5.28515625" customWidth="1"/>
    <col min="6918" max="6918" width="7" customWidth="1"/>
    <col min="6919" max="6919" width="6.85546875" customWidth="1"/>
    <col min="6920" max="6923" width="6.7109375" customWidth="1"/>
    <col min="6924" max="6924" width="7.5703125" customWidth="1"/>
    <col min="6925" max="6925" width="7.140625" customWidth="1"/>
    <col min="6926" max="6926" width="8.7109375" customWidth="1"/>
    <col min="6927" max="6927" width="8" customWidth="1"/>
    <col min="6928" max="6928" width="10" customWidth="1"/>
    <col min="6929" max="6929" width="8.7109375" customWidth="1"/>
    <col min="6930" max="6930" width="4.5703125" customWidth="1"/>
    <col min="6931" max="6931" width="3.85546875" customWidth="1"/>
    <col min="6932" max="6932" width="5.28515625" customWidth="1"/>
    <col min="6933" max="6933" width="8.85546875" customWidth="1"/>
    <col min="6934" max="6934" width="6.5703125" customWidth="1"/>
    <col min="6935" max="6936" width="8" customWidth="1"/>
    <col min="6937" max="6937" width="10.85546875" customWidth="1"/>
    <col min="7161" max="7161" width="4.140625" customWidth="1"/>
    <col min="7162" max="7162" width="16.28515625" customWidth="1"/>
    <col min="7163" max="7163" width="57.42578125" customWidth="1"/>
    <col min="7164" max="7164" width="5.85546875" customWidth="1"/>
    <col min="7165" max="7165" width="5.5703125" customWidth="1"/>
    <col min="7166" max="7166" width="5.42578125" customWidth="1"/>
    <col min="7167" max="7167" width="5.140625" customWidth="1"/>
    <col min="7168" max="7168" width="6.7109375" customWidth="1"/>
    <col min="7169" max="7169" width="6.5703125" customWidth="1"/>
    <col min="7170" max="7170" width="8.28515625" customWidth="1"/>
    <col min="7171" max="7171" width="9.140625" customWidth="1"/>
    <col min="7172" max="7172" width="5.7109375" customWidth="1"/>
    <col min="7173" max="7173" width="5.28515625" customWidth="1"/>
    <col min="7174" max="7174" width="7" customWidth="1"/>
    <col min="7175" max="7175" width="6.85546875" customWidth="1"/>
    <col min="7176" max="7179" width="6.7109375" customWidth="1"/>
    <col min="7180" max="7180" width="7.5703125" customWidth="1"/>
    <col min="7181" max="7181" width="7.140625" customWidth="1"/>
    <col min="7182" max="7182" width="8.7109375" customWidth="1"/>
    <col min="7183" max="7183" width="8" customWidth="1"/>
    <col min="7184" max="7184" width="10" customWidth="1"/>
    <col min="7185" max="7185" width="8.7109375" customWidth="1"/>
    <col min="7186" max="7186" width="4.5703125" customWidth="1"/>
    <col min="7187" max="7187" width="3.85546875" customWidth="1"/>
    <col min="7188" max="7188" width="5.28515625" customWidth="1"/>
    <col min="7189" max="7189" width="8.85546875" customWidth="1"/>
    <col min="7190" max="7190" width="6.5703125" customWidth="1"/>
    <col min="7191" max="7192" width="8" customWidth="1"/>
    <col min="7193" max="7193" width="10.85546875" customWidth="1"/>
    <col min="7417" max="7417" width="4.140625" customWidth="1"/>
    <col min="7418" max="7418" width="16.28515625" customWidth="1"/>
    <col min="7419" max="7419" width="57.42578125" customWidth="1"/>
    <col min="7420" max="7420" width="5.85546875" customWidth="1"/>
    <col min="7421" max="7421" width="5.5703125" customWidth="1"/>
    <col min="7422" max="7422" width="5.42578125" customWidth="1"/>
    <col min="7423" max="7423" width="5.140625" customWidth="1"/>
    <col min="7424" max="7424" width="6.7109375" customWidth="1"/>
    <col min="7425" max="7425" width="6.5703125" customWidth="1"/>
    <col min="7426" max="7426" width="8.28515625" customWidth="1"/>
    <col min="7427" max="7427" width="9.140625" customWidth="1"/>
    <col min="7428" max="7428" width="5.7109375" customWidth="1"/>
    <col min="7429" max="7429" width="5.28515625" customWidth="1"/>
    <col min="7430" max="7430" width="7" customWidth="1"/>
    <col min="7431" max="7431" width="6.85546875" customWidth="1"/>
    <col min="7432" max="7435" width="6.7109375" customWidth="1"/>
    <col min="7436" max="7436" width="7.5703125" customWidth="1"/>
    <col min="7437" max="7437" width="7.140625" customWidth="1"/>
    <col min="7438" max="7438" width="8.7109375" customWidth="1"/>
    <col min="7439" max="7439" width="8" customWidth="1"/>
    <col min="7440" max="7440" width="10" customWidth="1"/>
    <col min="7441" max="7441" width="8.7109375" customWidth="1"/>
    <col min="7442" max="7442" width="4.5703125" customWidth="1"/>
    <col min="7443" max="7443" width="3.85546875" customWidth="1"/>
    <col min="7444" max="7444" width="5.28515625" customWidth="1"/>
    <col min="7445" max="7445" width="8.85546875" customWidth="1"/>
    <col min="7446" max="7446" width="6.5703125" customWidth="1"/>
    <col min="7447" max="7448" width="8" customWidth="1"/>
    <col min="7449" max="7449" width="10.85546875" customWidth="1"/>
    <col min="7673" max="7673" width="4.140625" customWidth="1"/>
    <col min="7674" max="7674" width="16.28515625" customWidth="1"/>
    <col min="7675" max="7675" width="57.42578125" customWidth="1"/>
    <col min="7676" max="7676" width="5.85546875" customWidth="1"/>
    <col min="7677" max="7677" width="5.5703125" customWidth="1"/>
    <col min="7678" max="7678" width="5.42578125" customWidth="1"/>
    <col min="7679" max="7679" width="5.140625" customWidth="1"/>
    <col min="7680" max="7680" width="6.7109375" customWidth="1"/>
    <col min="7681" max="7681" width="6.5703125" customWidth="1"/>
    <col min="7682" max="7682" width="8.28515625" customWidth="1"/>
    <col min="7683" max="7683" width="9.140625" customWidth="1"/>
    <col min="7684" max="7684" width="5.7109375" customWidth="1"/>
    <col min="7685" max="7685" width="5.28515625" customWidth="1"/>
    <col min="7686" max="7686" width="7" customWidth="1"/>
    <col min="7687" max="7687" width="6.85546875" customWidth="1"/>
    <col min="7688" max="7691" width="6.7109375" customWidth="1"/>
    <col min="7692" max="7692" width="7.5703125" customWidth="1"/>
    <col min="7693" max="7693" width="7.140625" customWidth="1"/>
    <col min="7694" max="7694" width="8.7109375" customWidth="1"/>
    <col min="7695" max="7695" width="8" customWidth="1"/>
    <col min="7696" max="7696" width="10" customWidth="1"/>
    <col min="7697" max="7697" width="8.7109375" customWidth="1"/>
    <col min="7698" max="7698" width="4.5703125" customWidth="1"/>
    <col min="7699" max="7699" width="3.85546875" customWidth="1"/>
    <col min="7700" max="7700" width="5.28515625" customWidth="1"/>
    <col min="7701" max="7701" width="8.85546875" customWidth="1"/>
    <col min="7702" max="7702" width="6.5703125" customWidth="1"/>
    <col min="7703" max="7704" width="8" customWidth="1"/>
    <col min="7705" max="7705" width="10.85546875" customWidth="1"/>
    <col min="7929" max="7929" width="4.140625" customWidth="1"/>
    <col min="7930" max="7930" width="16.28515625" customWidth="1"/>
    <col min="7931" max="7931" width="57.42578125" customWidth="1"/>
    <col min="7932" max="7932" width="5.85546875" customWidth="1"/>
    <col min="7933" max="7933" width="5.5703125" customWidth="1"/>
    <col min="7934" max="7934" width="5.42578125" customWidth="1"/>
    <col min="7935" max="7935" width="5.140625" customWidth="1"/>
    <col min="7936" max="7936" width="6.7109375" customWidth="1"/>
    <col min="7937" max="7937" width="6.5703125" customWidth="1"/>
    <col min="7938" max="7938" width="8.28515625" customWidth="1"/>
    <col min="7939" max="7939" width="9.140625" customWidth="1"/>
    <col min="7940" max="7940" width="5.7109375" customWidth="1"/>
    <col min="7941" max="7941" width="5.28515625" customWidth="1"/>
    <col min="7942" max="7942" width="7" customWidth="1"/>
    <col min="7943" max="7943" width="6.85546875" customWidth="1"/>
    <col min="7944" max="7947" width="6.7109375" customWidth="1"/>
    <col min="7948" max="7948" width="7.5703125" customWidth="1"/>
    <col min="7949" max="7949" width="7.140625" customWidth="1"/>
    <col min="7950" max="7950" width="8.7109375" customWidth="1"/>
    <col min="7951" max="7951" width="8" customWidth="1"/>
    <col min="7952" max="7952" width="10" customWidth="1"/>
    <col min="7953" max="7953" width="8.7109375" customWidth="1"/>
    <col min="7954" max="7954" width="4.5703125" customWidth="1"/>
    <col min="7955" max="7955" width="3.85546875" customWidth="1"/>
    <col min="7956" max="7956" width="5.28515625" customWidth="1"/>
    <col min="7957" max="7957" width="8.85546875" customWidth="1"/>
    <col min="7958" max="7958" width="6.5703125" customWidth="1"/>
    <col min="7959" max="7960" width="8" customWidth="1"/>
    <col min="7961" max="7961" width="10.85546875" customWidth="1"/>
    <col min="8185" max="8185" width="4.140625" customWidth="1"/>
    <col min="8186" max="8186" width="16.28515625" customWidth="1"/>
    <col min="8187" max="8187" width="57.42578125" customWidth="1"/>
    <col min="8188" max="8188" width="5.85546875" customWidth="1"/>
    <col min="8189" max="8189" width="5.5703125" customWidth="1"/>
    <col min="8190" max="8190" width="5.42578125" customWidth="1"/>
    <col min="8191" max="8191" width="5.140625" customWidth="1"/>
    <col min="8192" max="8192" width="6.7109375" customWidth="1"/>
    <col min="8193" max="8193" width="6.5703125" customWidth="1"/>
    <col min="8194" max="8194" width="8.28515625" customWidth="1"/>
    <col min="8195" max="8195" width="9.140625" customWidth="1"/>
    <col min="8196" max="8196" width="5.7109375" customWidth="1"/>
    <col min="8197" max="8197" width="5.28515625" customWidth="1"/>
    <col min="8198" max="8198" width="7" customWidth="1"/>
    <col min="8199" max="8199" width="6.85546875" customWidth="1"/>
    <col min="8200" max="8203" width="6.7109375" customWidth="1"/>
    <col min="8204" max="8204" width="7.5703125" customWidth="1"/>
    <col min="8205" max="8205" width="7.140625" customWidth="1"/>
    <col min="8206" max="8206" width="8.7109375" customWidth="1"/>
    <col min="8207" max="8207" width="8" customWidth="1"/>
    <col min="8208" max="8208" width="10" customWidth="1"/>
    <col min="8209" max="8209" width="8.7109375" customWidth="1"/>
    <col min="8210" max="8210" width="4.5703125" customWidth="1"/>
    <col min="8211" max="8211" width="3.85546875" customWidth="1"/>
    <col min="8212" max="8212" width="5.28515625" customWidth="1"/>
    <col min="8213" max="8213" width="8.85546875" customWidth="1"/>
    <col min="8214" max="8214" width="6.5703125" customWidth="1"/>
    <col min="8215" max="8216" width="8" customWidth="1"/>
    <col min="8217" max="8217" width="10.85546875" customWidth="1"/>
    <col min="8441" max="8441" width="4.140625" customWidth="1"/>
    <col min="8442" max="8442" width="16.28515625" customWidth="1"/>
    <col min="8443" max="8443" width="57.42578125" customWidth="1"/>
    <col min="8444" max="8444" width="5.85546875" customWidth="1"/>
    <col min="8445" max="8445" width="5.5703125" customWidth="1"/>
    <col min="8446" max="8446" width="5.42578125" customWidth="1"/>
    <col min="8447" max="8447" width="5.140625" customWidth="1"/>
    <col min="8448" max="8448" width="6.7109375" customWidth="1"/>
    <col min="8449" max="8449" width="6.5703125" customWidth="1"/>
    <col min="8450" max="8450" width="8.28515625" customWidth="1"/>
    <col min="8451" max="8451" width="9.140625" customWidth="1"/>
    <col min="8452" max="8452" width="5.7109375" customWidth="1"/>
    <col min="8453" max="8453" width="5.28515625" customWidth="1"/>
    <col min="8454" max="8454" width="7" customWidth="1"/>
    <col min="8455" max="8455" width="6.85546875" customWidth="1"/>
    <col min="8456" max="8459" width="6.7109375" customWidth="1"/>
    <col min="8460" max="8460" width="7.5703125" customWidth="1"/>
    <col min="8461" max="8461" width="7.140625" customWidth="1"/>
    <col min="8462" max="8462" width="8.7109375" customWidth="1"/>
    <col min="8463" max="8463" width="8" customWidth="1"/>
    <col min="8464" max="8464" width="10" customWidth="1"/>
    <col min="8465" max="8465" width="8.7109375" customWidth="1"/>
    <col min="8466" max="8466" width="4.5703125" customWidth="1"/>
    <col min="8467" max="8467" width="3.85546875" customWidth="1"/>
    <col min="8468" max="8468" width="5.28515625" customWidth="1"/>
    <col min="8469" max="8469" width="8.85546875" customWidth="1"/>
    <col min="8470" max="8470" width="6.5703125" customWidth="1"/>
    <col min="8471" max="8472" width="8" customWidth="1"/>
    <col min="8473" max="8473" width="10.85546875" customWidth="1"/>
    <col min="8697" max="8697" width="4.140625" customWidth="1"/>
    <col min="8698" max="8698" width="16.28515625" customWidth="1"/>
    <col min="8699" max="8699" width="57.42578125" customWidth="1"/>
    <col min="8700" max="8700" width="5.85546875" customWidth="1"/>
    <col min="8701" max="8701" width="5.5703125" customWidth="1"/>
    <col min="8702" max="8702" width="5.42578125" customWidth="1"/>
    <col min="8703" max="8703" width="5.140625" customWidth="1"/>
    <col min="8704" max="8704" width="6.7109375" customWidth="1"/>
    <col min="8705" max="8705" width="6.5703125" customWidth="1"/>
    <col min="8706" max="8706" width="8.28515625" customWidth="1"/>
    <col min="8707" max="8707" width="9.140625" customWidth="1"/>
    <col min="8708" max="8708" width="5.7109375" customWidth="1"/>
    <col min="8709" max="8709" width="5.28515625" customWidth="1"/>
    <col min="8710" max="8710" width="7" customWidth="1"/>
    <col min="8711" max="8711" width="6.85546875" customWidth="1"/>
    <col min="8712" max="8715" width="6.7109375" customWidth="1"/>
    <col min="8716" max="8716" width="7.5703125" customWidth="1"/>
    <col min="8717" max="8717" width="7.140625" customWidth="1"/>
    <col min="8718" max="8718" width="8.7109375" customWidth="1"/>
    <col min="8719" max="8719" width="8" customWidth="1"/>
    <col min="8720" max="8720" width="10" customWidth="1"/>
    <col min="8721" max="8721" width="8.7109375" customWidth="1"/>
    <col min="8722" max="8722" width="4.5703125" customWidth="1"/>
    <col min="8723" max="8723" width="3.85546875" customWidth="1"/>
    <col min="8724" max="8724" width="5.28515625" customWidth="1"/>
    <col min="8725" max="8725" width="8.85546875" customWidth="1"/>
    <col min="8726" max="8726" width="6.5703125" customWidth="1"/>
    <col min="8727" max="8728" width="8" customWidth="1"/>
    <col min="8729" max="8729" width="10.85546875" customWidth="1"/>
    <col min="8953" max="8953" width="4.140625" customWidth="1"/>
    <col min="8954" max="8954" width="16.28515625" customWidth="1"/>
    <col min="8955" max="8955" width="57.42578125" customWidth="1"/>
    <col min="8956" max="8956" width="5.85546875" customWidth="1"/>
    <col min="8957" max="8957" width="5.5703125" customWidth="1"/>
    <col min="8958" max="8958" width="5.42578125" customWidth="1"/>
    <col min="8959" max="8959" width="5.140625" customWidth="1"/>
    <col min="8960" max="8960" width="6.7109375" customWidth="1"/>
    <col min="8961" max="8961" width="6.5703125" customWidth="1"/>
    <col min="8962" max="8962" width="8.28515625" customWidth="1"/>
    <col min="8963" max="8963" width="9.140625" customWidth="1"/>
    <col min="8964" max="8964" width="5.7109375" customWidth="1"/>
    <col min="8965" max="8965" width="5.28515625" customWidth="1"/>
    <col min="8966" max="8966" width="7" customWidth="1"/>
    <col min="8967" max="8967" width="6.85546875" customWidth="1"/>
    <col min="8968" max="8971" width="6.7109375" customWidth="1"/>
    <col min="8972" max="8972" width="7.5703125" customWidth="1"/>
    <col min="8973" max="8973" width="7.140625" customWidth="1"/>
    <col min="8974" max="8974" width="8.7109375" customWidth="1"/>
    <col min="8975" max="8975" width="8" customWidth="1"/>
    <col min="8976" max="8976" width="10" customWidth="1"/>
    <col min="8977" max="8977" width="8.7109375" customWidth="1"/>
    <col min="8978" max="8978" width="4.5703125" customWidth="1"/>
    <col min="8979" max="8979" width="3.85546875" customWidth="1"/>
    <col min="8980" max="8980" width="5.28515625" customWidth="1"/>
    <col min="8981" max="8981" width="8.85546875" customWidth="1"/>
    <col min="8982" max="8982" width="6.5703125" customWidth="1"/>
    <col min="8983" max="8984" width="8" customWidth="1"/>
    <col min="8985" max="8985" width="10.85546875" customWidth="1"/>
    <col min="9209" max="9209" width="4.140625" customWidth="1"/>
    <col min="9210" max="9210" width="16.28515625" customWidth="1"/>
    <col min="9211" max="9211" width="57.42578125" customWidth="1"/>
    <col min="9212" max="9212" width="5.85546875" customWidth="1"/>
    <col min="9213" max="9213" width="5.5703125" customWidth="1"/>
    <col min="9214" max="9214" width="5.42578125" customWidth="1"/>
    <col min="9215" max="9215" width="5.140625" customWidth="1"/>
    <col min="9216" max="9216" width="6.7109375" customWidth="1"/>
    <col min="9217" max="9217" width="6.5703125" customWidth="1"/>
    <col min="9218" max="9218" width="8.28515625" customWidth="1"/>
    <col min="9219" max="9219" width="9.140625" customWidth="1"/>
    <col min="9220" max="9220" width="5.7109375" customWidth="1"/>
    <col min="9221" max="9221" width="5.28515625" customWidth="1"/>
    <col min="9222" max="9222" width="7" customWidth="1"/>
    <col min="9223" max="9223" width="6.85546875" customWidth="1"/>
    <col min="9224" max="9227" width="6.7109375" customWidth="1"/>
    <col min="9228" max="9228" width="7.5703125" customWidth="1"/>
    <col min="9229" max="9229" width="7.140625" customWidth="1"/>
    <col min="9230" max="9230" width="8.7109375" customWidth="1"/>
    <col min="9231" max="9231" width="8" customWidth="1"/>
    <col min="9232" max="9232" width="10" customWidth="1"/>
    <col min="9233" max="9233" width="8.7109375" customWidth="1"/>
    <col min="9234" max="9234" width="4.5703125" customWidth="1"/>
    <col min="9235" max="9235" width="3.85546875" customWidth="1"/>
    <col min="9236" max="9236" width="5.28515625" customWidth="1"/>
    <col min="9237" max="9237" width="8.85546875" customWidth="1"/>
    <col min="9238" max="9238" width="6.5703125" customWidth="1"/>
    <col min="9239" max="9240" width="8" customWidth="1"/>
    <col min="9241" max="9241" width="10.85546875" customWidth="1"/>
    <col min="9465" max="9465" width="4.140625" customWidth="1"/>
    <col min="9466" max="9466" width="16.28515625" customWidth="1"/>
    <col min="9467" max="9467" width="57.42578125" customWidth="1"/>
    <col min="9468" max="9468" width="5.85546875" customWidth="1"/>
    <col min="9469" max="9469" width="5.5703125" customWidth="1"/>
    <col min="9470" max="9470" width="5.42578125" customWidth="1"/>
    <col min="9471" max="9471" width="5.140625" customWidth="1"/>
    <col min="9472" max="9472" width="6.7109375" customWidth="1"/>
    <col min="9473" max="9473" width="6.5703125" customWidth="1"/>
    <col min="9474" max="9474" width="8.28515625" customWidth="1"/>
    <col min="9475" max="9475" width="9.140625" customWidth="1"/>
    <col min="9476" max="9476" width="5.7109375" customWidth="1"/>
    <col min="9477" max="9477" width="5.28515625" customWidth="1"/>
    <col min="9478" max="9478" width="7" customWidth="1"/>
    <col min="9479" max="9479" width="6.85546875" customWidth="1"/>
    <col min="9480" max="9483" width="6.7109375" customWidth="1"/>
    <col min="9484" max="9484" width="7.5703125" customWidth="1"/>
    <col min="9485" max="9485" width="7.140625" customWidth="1"/>
    <col min="9486" max="9486" width="8.7109375" customWidth="1"/>
    <col min="9487" max="9487" width="8" customWidth="1"/>
    <col min="9488" max="9488" width="10" customWidth="1"/>
    <col min="9489" max="9489" width="8.7109375" customWidth="1"/>
    <col min="9490" max="9490" width="4.5703125" customWidth="1"/>
    <col min="9491" max="9491" width="3.85546875" customWidth="1"/>
    <col min="9492" max="9492" width="5.28515625" customWidth="1"/>
    <col min="9493" max="9493" width="8.85546875" customWidth="1"/>
    <col min="9494" max="9494" width="6.5703125" customWidth="1"/>
    <col min="9495" max="9496" width="8" customWidth="1"/>
    <col min="9497" max="9497" width="10.85546875" customWidth="1"/>
    <col min="9721" max="9721" width="4.140625" customWidth="1"/>
    <col min="9722" max="9722" width="16.28515625" customWidth="1"/>
    <col min="9723" max="9723" width="57.42578125" customWidth="1"/>
    <col min="9724" max="9724" width="5.85546875" customWidth="1"/>
    <col min="9725" max="9725" width="5.5703125" customWidth="1"/>
    <col min="9726" max="9726" width="5.42578125" customWidth="1"/>
    <col min="9727" max="9727" width="5.140625" customWidth="1"/>
    <col min="9728" max="9728" width="6.7109375" customWidth="1"/>
    <col min="9729" max="9729" width="6.5703125" customWidth="1"/>
    <col min="9730" max="9730" width="8.28515625" customWidth="1"/>
    <col min="9731" max="9731" width="9.140625" customWidth="1"/>
    <col min="9732" max="9732" width="5.7109375" customWidth="1"/>
    <col min="9733" max="9733" width="5.28515625" customWidth="1"/>
    <col min="9734" max="9734" width="7" customWidth="1"/>
    <col min="9735" max="9735" width="6.85546875" customWidth="1"/>
    <col min="9736" max="9739" width="6.7109375" customWidth="1"/>
    <col min="9740" max="9740" width="7.5703125" customWidth="1"/>
    <col min="9741" max="9741" width="7.140625" customWidth="1"/>
    <col min="9742" max="9742" width="8.7109375" customWidth="1"/>
    <col min="9743" max="9743" width="8" customWidth="1"/>
    <col min="9744" max="9744" width="10" customWidth="1"/>
    <col min="9745" max="9745" width="8.7109375" customWidth="1"/>
    <col min="9746" max="9746" width="4.5703125" customWidth="1"/>
    <col min="9747" max="9747" width="3.85546875" customWidth="1"/>
    <col min="9748" max="9748" width="5.28515625" customWidth="1"/>
    <col min="9749" max="9749" width="8.85546875" customWidth="1"/>
    <col min="9750" max="9750" width="6.5703125" customWidth="1"/>
    <col min="9751" max="9752" width="8" customWidth="1"/>
    <col min="9753" max="9753" width="10.85546875" customWidth="1"/>
    <col min="9977" max="9977" width="4.140625" customWidth="1"/>
    <col min="9978" max="9978" width="16.28515625" customWidth="1"/>
    <col min="9979" max="9979" width="57.42578125" customWidth="1"/>
    <col min="9980" max="9980" width="5.85546875" customWidth="1"/>
    <col min="9981" max="9981" width="5.5703125" customWidth="1"/>
    <col min="9982" max="9982" width="5.42578125" customWidth="1"/>
    <col min="9983" max="9983" width="5.140625" customWidth="1"/>
    <col min="9984" max="9984" width="6.7109375" customWidth="1"/>
    <col min="9985" max="9985" width="6.5703125" customWidth="1"/>
    <col min="9986" max="9986" width="8.28515625" customWidth="1"/>
    <col min="9987" max="9987" width="9.140625" customWidth="1"/>
    <col min="9988" max="9988" width="5.7109375" customWidth="1"/>
    <col min="9989" max="9989" width="5.28515625" customWidth="1"/>
    <col min="9990" max="9990" width="7" customWidth="1"/>
    <col min="9991" max="9991" width="6.85546875" customWidth="1"/>
    <col min="9992" max="9995" width="6.7109375" customWidth="1"/>
    <col min="9996" max="9996" width="7.5703125" customWidth="1"/>
    <col min="9997" max="9997" width="7.140625" customWidth="1"/>
    <col min="9998" max="9998" width="8.7109375" customWidth="1"/>
    <col min="9999" max="9999" width="8" customWidth="1"/>
    <col min="10000" max="10000" width="10" customWidth="1"/>
    <col min="10001" max="10001" width="8.7109375" customWidth="1"/>
    <col min="10002" max="10002" width="4.5703125" customWidth="1"/>
    <col min="10003" max="10003" width="3.85546875" customWidth="1"/>
    <col min="10004" max="10004" width="5.28515625" customWidth="1"/>
    <col min="10005" max="10005" width="8.85546875" customWidth="1"/>
    <col min="10006" max="10006" width="6.5703125" customWidth="1"/>
    <col min="10007" max="10008" width="8" customWidth="1"/>
    <col min="10009" max="10009" width="10.85546875" customWidth="1"/>
    <col min="10233" max="10233" width="4.140625" customWidth="1"/>
    <col min="10234" max="10234" width="16.28515625" customWidth="1"/>
    <col min="10235" max="10235" width="57.42578125" customWidth="1"/>
    <col min="10236" max="10236" width="5.85546875" customWidth="1"/>
    <col min="10237" max="10237" width="5.5703125" customWidth="1"/>
    <col min="10238" max="10238" width="5.42578125" customWidth="1"/>
    <col min="10239" max="10239" width="5.140625" customWidth="1"/>
    <col min="10240" max="10240" width="6.7109375" customWidth="1"/>
    <col min="10241" max="10241" width="6.5703125" customWidth="1"/>
    <col min="10242" max="10242" width="8.28515625" customWidth="1"/>
    <col min="10243" max="10243" width="9.140625" customWidth="1"/>
    <col min="10244" max="10244" width="5.7109375" customWidth="1"/>
    <col min="10245" max="10245" width="5.28515625" customWidth="1"/>
    <col min="10246" max="10246" width="7" customWidth="1"/>
    <col min="10247" max="10247" width="6.85546875" customWidth="1"/>
    <col min="10248" max="10251" width="6.7109375" customWidth="1"/>
    <col min="10252" max="10252" width="7.5703125" customWidth="1"/>
    <col min="10253" max="10253" width="7.140625" customWidth="1"/>
    <col min="10254" max="10254" width="8.7109375" customWidth="1"/>
    <col min="10255" max="10255" width="8" customWidth="1"/>
    <col min="10256" max="10256" width="10" customWidth="1"/>
    <col min="10257" max="10257" width="8.7109375" customWidth="1"/>
    <col min="10258" max="10258" width="4.5703125" customWidth="1"/>
    <col min="10259" max="10259" width="3.85546875" customWidth="1"/>
    <col min="10260" max="10260" width="5.28515625" customWidth="1"/>
    <col min="10261" max="10261" width="8.85546875" customWidth="1"/>
    <col min="10262" max="10262" width="6.5703125" customWidth="1"/>
    <col min="10263" max="10264" width="8" customWidth="1"/>
    <col min="10265" max="10265" width="10.85546875" customWidth="1"/>
    <col min="10489" max="10489" width="4.140625" customWidth="1"/>
    <col min="10490" max="10490" width="16.28515625" customWidth="1"/>
    <col min="10491" max="10491" width="57.42578125" customWidth="1"/>
    <col min="10492" max="10492" width="5.85546875" customWidth="1"/>
    <col min="10493" max="10493" width="5.5703125" customWidth="1"/>
    <col min="10494" max="10494" width="5.42578125" customWidth="1"/>
    <col min="10495" max="10495" width="5.140625" customWidth="1"/>
    <col min="10496" max="10496" width="6.7109375" customWidth="1"/>
    <col min="10497" max="10497" width="6.5703125" customWidth="1"/>
    <col min="10498" max="10498" width="8.28515625" customWidth="1"/>
    <col min="10499" max="10499" width="9.140625" customWidth="1"/>
    <col min="10500" max="10500" width="5.7109375" customWidth="1"/>
    <col min="10501" max="10501" width="5.28515625" customWidth="1"/>
    <col min="10502" max="10502" width="7" customWidth="1"/>
    <col min="10503" max="10503" width="6.85546875" customWidth="1"/>
    <col min="10504" max="10507" width="6.7109375" customWidth="1"/>
    <col min="10508" max="10508" width="7.5703125" customWidth="1"/>
    <col min="10509" max="10509" width="7.140625" customWidth="1"/>
    <col min="10510" max="10510" width="8.7109375" customWidth="1"/>
    <col min="10511" max="10511" width="8" customWidth="1"/>
    <col min="10512" max="10512" width="10" customWidth="1"/>
    <col min="10513" max="10513" width="8.7109375" customWidth="1"/>
    <col min="10514" max="10514" width="4.5703125" customWidth="1"/>
    <col min="10515" max="10515" width="3.85546875" customWidth="1"/>
    <col min="10516" max="10516" width="5.28515625" customWidth="1"/>
    <col min="10517" max="10517" width="8.85546875" customWidth="1"/>
    <col min="10518" max="10518" width="6.5703125" customWidth="1"/>
    <col min="10519" max="10520" width="8" customWidth="1"/>
    <col min="10521" max="10521" width="10.85546875" customWidth="1"/>
    <col min="10745" max="10745" width="4.140625" customWidth="1"/>
    <col min="10746" max="10746" width="16.28515625" customWidth="1"/>
    <col min="10747" max="10747" width="57.42578125" customWidth="1"/>
    <col min="10748" max="10748" width="5.85546875" customWidth="1"/>
    <col min="10749" max="10749" width="5.5703125" customWidth="1"/>
    <col min="10750" max="10750" width="5.42578125" customWidth="1"/>
    <col min="10751" max="10751" width="5.140625" customWidth="1"/>
    <col min="10752" max="10752" width="6.7109375" customWidth="1"/>
    <col min="10753" max="10753" width="6.5703125" customWidth="1"/>
    <col min="10754" max="10754" width="8.28515625" customWidth="1"/>
    <col min="10755" max="10755" width="9.140625" customWidth="1"/>
    <col min="10756" max="10756" width="5.7109375" customWidth="1"/>
    <col min="10757" max="10757" width="5.28515625" customWidth="1"/>
    <col min="10758" max="10758" width="7" customWidth="1"/>
    <col min="10759" max="10759" width="6.85546875" customWidth="1"/>
    <col min="10760" max="10763" width="6.7109375" customWidth="1"/>
    <col min="10764" max="10764" width="7.5703125" customWidth="1"/>
    <col min="10765" max="10765" width="7.140625" customWidth="1"/>
    <col min="10766" max="10766" width="8.7109375" customWidth="1"/>
    <col min="10767" max="10767" width="8" customWidth="1"/>
    <col min="10768" max="10768" width="10" customWidth="1"/>
    <col min="10769" max="10769" width="8.7109375" customWidth="1"/>
    <col min="10770" max="10770" width="4.5703125" customWidth="1"/>
    <col min="10771" max="10771" width="3.85546875" customWidth="1"/>
    <col min="10772" max="10772" width="5.28515625" customWidth="1"/>
    <col min="10773" max="10773" width="8.85546875" customWidth="1"/>
    <col min="10774" max="10774" width="6.5703125" customWidth="1"/>
    <col min="10775" max="10776" width="8" customWidth="1"/>
    <col min="10777" max="10777" width="10.85546875" customWidth="1"/>
    <col min="11001" max="11001" width="4.140625" customWidth="1"/>
    <col min="11002" max="11002" width="16.28515625" customWidth="1"/>
    <col min="11003" max="11003" width="57.42578125" customWidth="1"/>
    <col min="11004" max="11004" width="5.85546875" customWidth="1"/>
    <col min="11005" max="11005" width="5.5703125" customWidth="1"/>
    <col min="11006" max="11006" width="5.42578125" customWidth="1"/>
    <col min="11007" max="11007" width="5.140625" customWidth="1"/>
    <col min="11008" max="11008" width="6.7109375" customWidth="1"/>
    <col min="11009" max="11009" width="6.5703125" customWidth="1"/>
    <col min="11010" max="11010" width="8.28515625" customWidth="1"/>
    <col min="11011" max="11011" width="9.140625" customWidth="1"/>
    <col min="11012" max="11012" width="5.7109375" customWidth="1"/>
    <col min="11013" max="11013" width="5.28515625" customWidth="1"/>
    <col min="11014" max="11014" width="7" customWidth="1"/>
    <col min="11015" max="11015" width="6.85546875" customWidth="1"/>
    <col min="11016" max="11019" width="6.7109375" customWidth="1"/>
    <col min="11020" max="11020" width="7.5703125" customWidth="1"/>
    <col min="11021" max="11021" width="7.140625" customWidth="1"/>
    <col min="11022" max="11022" width="8.7109375" customWidth="1"/>
    <col min="11023" max="11023" width="8" customWidth="1"/>
    <col min="11024" max="11024" width="10" customWidth="1"/>
    <col min="11025" max="11025" width="8.7109375" customWidth="1"/>
    <col min="11026" max="11026" width="4.5703125" customWidth="1"/>
    <col min="11027" max="11027" width="3.85546875" customWidth="1"/>
    <col min="11028" max="11028" width="5.28515625" customWidth="1"/>
    <col min="11029" max="11029" width="8.85546875" customWidth="1"/>
    <col min="11030" max="11030" width="6.5703125" customWidth="1"/>
    <col min="11031" max="11032" width="8" customWidth="1"/>
    <col min="11033" max="11033" width="10.85546875" customWidth="1"/>
    <col min="11257" max="11257" width="4.140625" customWidth="1"/>
    <col min="11258" max="11258" width="16.28515625" customWidth="1"/>
    <col min="11259" max="11259" width="57.42578125" customWidth="1"/>
    <col min="11260" max="11260" width="5.85546875" customWidth="1"/>
    <col min="11261" max="11261" width="5.5703125" customWidth="1"/>
    <col min="11262" max="11262" width="5.42578125" customWidth="1"/>
    <col min="11263" max="11263" width="5.140625" customWidth="1"/>
    <col min="11264" max="11264" width="6.7109375" customWidth="1"/>
    <col min="11265" max="11265" width="6.5703125" customWidth="1"/>
    <col min="11266" max="11266" width="8.28515625" customWidth="1"/>
    <col min="11267" max="11267" width="9.140625" customWidth="1"/>
    <col min="11268" max="11268" width="5.7109375" customWidth="1"/>
    <col min="11269" max="11269" width="5.28515625" customWidth="1"/>
    <col min="11270" max="11270" width="7" customWidth="1"/>
    <col min="11271" max="11271" width="6.85546875" customWidth="1"/>
    <col min="11272" max="11275" width="6.7109375" customWidth="1"/>
    <col min="11276" max="11276" width="7.5703125" customWidth="1"/>
    <col min="11277" max="11277" width="7.140625" customWidth="1"/>
    <col min="11278" max="11278" width="8.7109375" customWidth="1"/>
    <col min="11279" max="11279" width="8" customWidth="1"/>
    <col min="11280" max="11280" width="10" customWidth="1"/>
    <col min="11281" max="11281" width="8.7109375" customWidth="1"/>
    <col min="11282" max="11282" width="4.5703125" customWidth="1"/>
    <col min="11283" max="11283" width="3.85546875" customWidth="1"/>
    <col min="11284" max="11284" width="5.28515625" customWidth="1"/>
    <col min="11285" max="11285" width="8.85546875" customWidth="1"/>
    <col min="11286" max="11286" width="6.5703125" customWidth="1"/>
    <col min="11287" max="11288" width="8" customWidth="1"/>
    <col min="11289" max="11289" width="10.85546875" customWidth="1"/>
    <col min="11513" max="11513" width="4.140625" customWidth="1"/>
    <col min="11514" max="11514" width="16.28515625" customWidth="1"/>
    <col min="11515" max="11515" width="57.42578125" customWidth="1"/>
    <col min="11516" max="11516" width="5.85546875" customWidth="1"/>
    <col min="11517" max="11517" width="5.5703125" customWidth="1"/>
    <col min="11518" max="11518" width="5.42578125" customWidth="1"/>
    <col min="11519" max="11519" width="5.140625" customWidth="1"/>
    <col min="11520" max="11520" width="6.7109375" customWidth="1"/>
    <col min="11521" max="11521" width="6.5703125" customWidth="1"/>
    <col min="11522" max="11522" width="8.28515625" customWidth="1"/>
    <col min="11523" max="11523" width="9.140625" customWidth="1"/>
    <col min="11524" max="11524" width="5.7109375" customWidth="1"/>
    <col min="11525" max="11525" width="5.28515625" customWidth="1"/>
    <col min="11526" max="11526" width="7" customWidth="1"/>
    <col min="11527" max="11527" width="6.85546875" customWidth="1"/>
    <col min="11528" max="11531" width="6.7109375" customWidth="1"/>
    <col min="11532" max="11532" width="7.5703125" customWidth="1"/>
    <col min="11533" max="11533" width="7.140625" customWidth="1"/>
    <col min="11534" max="11534" width="8.7109375" customWidth="1"/>
    <col min="11535" max="11535" width="8" customWidth="1"/>
    <col min="11536" max="11536" width="10" customWidth="1"/>
    <col min="11537" max="11537" width="8.7109375" customWidth="1"/>
    <col min="11538" max="11538" width="4.5703125" customWidth="1"/>
    <col min="11539" max="11539" width="3.85546875" customWidth="1"/>
    <col min="11540" max="11540" width="5.28515625" customWidth="1"/>
    <col min="11541" max="11541" width="8.85546875" customWidth="1"/>
    <col min="11542" max="11542" width="6.5703125" customWidth="1"/>
    <col min="11543" max="11544" width="8" customWidth="1"/>
    <col min="11545" max="11545" width="10.85546875" customWidth="1"/>
    <col min="11769" max="11769" width="4.140625" customWidth="1"/>
    <col min="11770" max="11770" width="16.28515625" customWidth="1"/>
    <col min="11771" max="11771" width="57.42578125" customWidth="1"/>
    <col min="11772" max="11772" width="5.85546875" customWidth="1"/>
    <col min="11773" max="11773" width="5.5703125" customWidth="1"/>
    <col min="11774" max="11774" width="5.42578125" customWidth="1"/>
    <col min="11775" max="11775" width="5.140625" customWidth="1"/>
    <col min="11776" max="11776" width="6.7109375" customWidth="1"/>
    <col min="11777" max="11777" width="6.5703125" customWidth="1"/>
    <col min="11778" max="11778" width="8.28515625" customWidth="1"/>
    <col min="11779" max="11779" width="9.140625" customWidth="1"/>
    <col min="11780" max="11780" width="5.7109375" customWidth="1"/>
    <col min="11781" max="11781" width="5.28515625" customWidth="1"/>
    <col min="11782" max="11782" width="7" customWidth="1"/>
    <col min="11783" max="11783" width="6.85546875" customWidth="1"/>
    <col min="11784" max="11787" width="6.7109375" customWidth="1"/>
    <col min="11788" max="11788" width="7.5703125" customWidth="1"/>
    <col min="11789" max="11789" width="7.140625" customWidth="1"/>
    <col min="11790" max="11790" width="8.7109375" customWidth="1"/>
    <col min="11791" max="11791" width="8" customWidth="1"/>
    <col min="11792" max="11792" width="10" customWidth="1"/>
    <col min="11793" max="11793" width="8.7109375" customWidth="1"/>
    <col min="11794" max="11794" width="4.5703125" customWidth="1"/>
    <col min="11795" max="11795" width="3.85546875" customWidth="1"/>
    <col min="11796" max="11796" width="5.28515625" customWidth="1"/>
    <col min="11797" max="11797" width="8.85546875" customWidth="1"/>
    <col min="11798" max="11798" width="6.5703125" customWidth="1"/>
    <col min="11799" max="11800" width="8" customWidth="1"/>
    <col min="11801" max="11801" width="10.85546875" customWidth="1"/>
    <col min="12025" max="12025" width="4.140625" customWidth="1"/>
    <col min="12026" max="12026" width="16.28515625" customWidth="1"/>
    <col min="12027" max="12027" width="57.42578125" customWidth="1"/>
    <col min="12028" max="12028" width="5.85546875" customWidth="1"/>
    <col min="12029" max="12029" width="5.5703125" customWidth="1"/>
    <col min="12030" max="12030" width="5.42578125" customWidth="1"/>
    <col min="12031" max="12031" width="5.140625" customWidth="1"/>
    <col min="12032" max="12032" width="6.7109375" customWidth="1"/>
    <col min="12033" max="12033" width="6.5703125" customWidth="1"/>
    <col min="12034" max="12034" width="8.28515625" customWidth="1"/>
    <col min="12035" max="12035" width="9.140625" customWidth="1"/>
    <col min="12036" max="12036" width="5.7109375" customWidth="1"/>
    <col min="12037" max="12037" width="5.28515625" customWidth="1"/>
    <col min="12038" max="12038" width="7" customWidth="1"/>
    <col min="12039" max="12039" width="6.85546875" customWidth="1"/>
    <col min="12040" max="12043" width="6.7109375" customWidth="1"/>
    <col min="12044" max="12044" width="7.5703125" customWidth="1"/>
    <col min="12045" max="12045" width="7.140625" customWidth="1"/>
    <col min="12046" max="12046" width="8.7109375" customWidth="1"/>
    <col min="12047" max="12047" width="8" customWidth="1"/>
    <col min="12048" max="12048" width="10" customWidth="1"/>
    <col min="12049" max="12049" width="8.7109375" customWidth="1"/>
    <col min="12050" max="12050" width="4.5703125" customWidth="1"/>
    <col min="12051" max="12051" width="3.85546875" customWidth="1"/>
    <col min="12052" max="12052" width="5.28515625" customWidth="1"/>
    <col min="12053" max="12053" width="8.85546875" customWidth="1"/>
    <col min="12054" max="12054" width="6.5703125" customWidth="1"/>
    <col min="12055" max="12056" width="8" customWidth="1"/>
    <col min="12057" max="12057" width="10.85546875" customWidth="1"/>
    <col min="12281" max="12281" width="4.140625" customWidth="1"/>
    <col min="12282" max="12282" width="16.28515625" customWidth="1"/>
    <col min="12283" max="12283" width="57.42578125" customWidth="1"/>
    <col min="12284" max="12284" width="5.85546875" customWidth="1"/>
    <col min="12285" max="12285" width="5.5703125" customWidth="1"/>
    <col min="12286" max="12286" width="5.42578125" customWidth="1"/>
    <col min="12287" max="12287" width="5.140625" customWidth="1"/>
    <col min="12288" max="12288" width="6.7109375" customWidth="1"/>
    <col min="12289" max="12289" width="6.5703125" customWidth="1"/>
    <col min="12290" max="12290" width="8.28515625" customWidth="1"/>
    <col min="12291" max="12291" width="9.140625" customWidth="1"/>
    <col min="12292" max="12292" width="5.7109375" customWidth="1"/>
    <col min="12293" max="12293" width="5.28515625" customWidth="1"/>
    <col min="12294" max="12294" width="7" customWidth="1"/>
    <col min="12295" max="12295" width="6.85546875" customWidth="1"/>
    <col min="12296" max="12299" width="6.7109375" customWidth="1"/>
    <col min="12300" max="12300" width="7.5703125" customWidth="1"/>
    <col min="12301" max="12301" width="7.140625" customWidth="1"/>
    <col min="12302" max="12302" width="8.7109375" customWidth="1"/>
    <col min="12303" max="12303" width="8" customWidth="1"/>
    <col min="12304" max="12304" width="10" customWidth="1"/>
    <col min="12305" max="12305" width="8.7109375" customWidth="1"/>
    <col min="12306" max="12306" width="4.5703125" customWidth="1"/>
    <col min="12307" max="12307" width="3.85546875" customWidth="1"/>
    <col min="12308" max="12308" width="5.28515625" customWidth="1"/>
    <col min="12309" max="12309" width="8.85546875" customWidth="1"/>
    <col min="12310" max="12310" width="6.5703125" customWidth="1"/>
    <col min="12311" max="12312" width="8" customWidth="1"/>
    <col min="12313" max="12313" width="10.85546875" customWidth="1"/>
    <col min="12537" max="12537" width="4.140625" customWidth="1"/>
    <col min="12538" max="12538" width="16.28515625" customWidth="1"/>
    <col min="12539" max="12539" width="57.42578125" customWidth="1"/>
    <col min="12540" max="12540" width="5.85546875" customWidth="1"/>
    <col min="12541" max="12541" width="5.5703125" customWidth="1"/>
    <col min="12542" max="12542" width="5.42578125" customWidth="1"/>
    <col min="12543" max="12543" width="5.140625" customWidth="1"/>
    <col min="12544" max="12544" width="6.7109375" customWidth="1"/>
    <col min="12545" max="12545" width="6.5703125" customWidth="1"/>
    <col min="12546" max="12546" width="8.28515625" customWidth="1"/>
    <col min="12547" max="12547" width="9.140625" customWidth="1"/>
    <col min="12548" max="12548" width="5.7109375" customWidth="1"/>
    <col min="12549" max="12549" width="5.28515625" customWidth="1"/>
    <col min="12550" max="12550" width="7" customWidth="1"/>
    <col min="12551" max="12551" width="6.85546875" customWidth="1"/>
    <col min="12552" max="12555" width="6.7109375" customWidth="1"/>
    <col min="12556" max="12556" width="7.5703125" customWidth="1"/>
    <col min="12557" max="12557" width="7.140625" customWidth="1"/>
    <col min="12558" max="12558" width="8.7109375" customWidth="1"/>
    <col min="12559" max="12559" width="8" customWidth="1"/>
    <col min="12560" max="12560" width="10" customWidth="1"/>
    <col min="12561" max="12561" width="8.7109375" customWidth="1"/>
    <col min="12562" max="12562" width="4.5703125" customWidth="1"/>
    <col min="12563" max="12563" width="3.85546875" customWidth="1"/>
    <col min="12564" max="12564" width="5.28515625" customWidth="1"/>
    <col min="12565" max="12565" width="8.85546875" customWidth="1"/>
    <col min="12566" max="12566" width="6.5703125" customWidth="1"/>
    <col min="12567" max="12568" width="8" customWidth="1"/>
    <col min="12569" max="12569" width="10.85546875" customWidth="1"/>
    <col min="12793" max="12793" width="4.140625" customWidth="1"/>
    <col min="12794" max="12794" width="16.28515625" customWidth="1"/>
    <col min="12795" max="12795" width="57.42578125" customWidth="1"/>
    <col min="12796" max="12796" width="5.85546875" customWidth="1"/>
    <col min="12797" max="12797" width="5.5703125" customWidth="1"/>
    <col min="12798" max="12798" width="5.42578125" customWidth="1"/>
    <col min="12799" max="12799" width="5.140625" customWidth="1"/>
    <col min="12800" max="12800" width="6.7109375" customWidth="1"/>
    <col min="12801" max="12801" width="6.5703125" customWidth="1"/>
    <col min="12802" max="12802" width="8.28515625" customWidth="1"/>
    <col min="12803" max="12803" width="9.140625" customWidth="1"/>
    <col min="12804" max="12804" width="5.7109375" customWidth="1"/>
    <col min="12805" max="12805" width="5.28515625" customWidth="1"/>
    <col min="12806" max="12806" width="7" customWidth="1"/>
    <col min="12807" max="12807" width="6.85546875" customWidth="1"/>
    <col min="12808" max="12811" width="6.7109375" customWidth="1"/>
    <col min="12812" max="12812" width="7.5703125" customWidth="1"/>
    <col min="12813" max="12813" width="7.140625" customWidth="1"/>
    <col min="12814" max="12814" width="8.7109375" customWidth="1"/>
    <col min="12815" max="12815" width="8" customWidth="1"/>
    <col min="12816" max="12816" width="10" customWidth="1"/>
    <col min="12817" max="12817" width="8.7109375" customWidth="1"/>
    <col min="12818" max="12818" width="4.5703125" customWidth="1"/>
    <col min="12819" max="12819" width="3.85546875" customWidth="1"/>
    <col min="12820" max="12820" width="5.28515625" customWidth="1"/>
    <col min="12821" max="12821" width="8.85546875" customWidth="1"/>
    <col min="12822" max="12822" width="6.5703125" customWidth="1"/>
    <col min="12823" max="12824" width="8" customWidth="1"/>
    <col min="12825" max="12825" width="10.85546875" customWidth="1"/>
    <col min="13049" max="13049" width="4.140625" customWidth="1"/>
    <col min="13050" max="13050" width="16.28515625" customWidth="1"/>
    <col min="13051" max="13051" width="57.42578125" customWidth="1"/>
    <col min="13052" max="13052" width="5.85546875" customWidth="1"/>
    <col min="13053" max="13053" width="5.5703125" customWidth="1"/>
    <col min="13054" max="13054" width="5.42578125" customWidth="1"/>
    <col min="13055" max="13055" width="5.140625" customWidth="1"/>
    <col min="13056" max="13056" width="6.7109375" customWidth="1"/>
    <col min="13057" max="13057" width="6.5703125" customWidth="1"/>
    <col min="13058" max="13058" width="8.28515625" customWidth="1"/>
    <col min="13059" max="13059" width="9.140625" customWidth="1"/>
    <col min="13060" max="13060" width="5.7109375" customWidth="1"/>
    <col min="13061" max="13061" width="5.28515625" customWidth="1"/>
    <col min="13062" max="13062" width="7" customWidth="1"/>
    <col min="13063" max="13063" width="6.85546875" customWidth="1"/>
    <col min="13064" max="13067" width="6.7109375" customWidth="1"/>
    <col min="13068" max="13068" width="7.5703125" customWidth="1"/>
    <col min="13069" max="13069" width="7.140625" customWidth="1"/>
    <col min="13070" max="13070" width="8.7109375" customWidth="1"/>
    <col min="13071" max="13071" width="8" customWidth="1"/>
    <col min="13072" max="13072" width="10" customWidth="1"/>
    <col min="13073" max="13073" width="8.7109375" customWidth="1"/>
    <col min="13074" max="13074" width="4.5703125" customWidth="1"/>
    <col min="13075" max="13075" width="3.85546875" customWidth="1"/>
    <col min="13076" max="13076" width="5.28515625" customWidth="1"/>
    <col min="13077" max="13077" width="8.85546875" customWidth="1"/>
    <col min="13078" max="13078" width="6.5703125" customWidth="1"/>
    <col min="13079" max="13080" width="8" customWidth="1"/>
    <col min="13081" max="13081" width="10.85546875" customWidth="1"/>
    <col min="13305" max="13305" width="4.140625" customWidth="1"/>
    <col min="13306" max="13306" width="16.28515625" customWidth="1"/>
    <col min="13307" max="13307" width="57.42578125" customWidth="1"/>
    <col min="13308" max="13308" width="5.85546875" customWidth="1"/>
    <col min="13309" max="13309" width="5.5703125" customWidth="1"/>
    <col min="13310" max="13310" width="5.42578125" customWidth="1"/>
    <col min="13311" max="13311" width="5.140625" customWidth="1"/>
    <col min="13312" max="13312" width="6.7109375" customWidth="1"/>
    <col min="13313" max="13313" width="6.5703125" customWidth="1"/>
    <col min="13314" max="13314" width="8.28515625" customWidth="1"/>
    <col min="13315" max="13315" width="9.140625" customWidth="1"/>
    <col min="13316" max="13316" width="5.7109375" customWidth="1"/>
    <col min="13317" max="13317" width="5.28515625" customWidth="1"/>
    <col min="13318" max="13318" width="7" customWidth="1"/>
    <col min="13319" max="13319" width="6.85546875" customWidth="1"/>
    <col min="13320" max="13323" width="6.7109375" customWidth="1"/>
    <col min="13324" max="13324" width="7.5703125" customWidth="1"/>
    <col min="13325" max="13325" width="7.140625" customWidth="1"/>
    <col min="13326" max="13326" width="8.7109375" customWidth="1"/>
    <col min="13327" max="13327" width="8" customWidth="1"/>
    <col min="13328" max="13328" width="10" customWidth="1"/>
    <col min="13329" max="13329" width="8.7109375" customWidth="1"/>
    <col min="13330" max="13330" width="4.5703125" customWidth="1"/>
    <col min="13331" max="13331" width="3.85546875" customWidth="1"/>
    <col min="13332" max="13332" width="5.28515625" customWidth="1"/>
    <col min="13333" max="13333" width="8.85546875" customWidth="1"/>
    <col min="13334" max="13334" width="6.5703125" customWidth="1"/>
    <col min="13335" max="13336" width="8" customWidth="1"/>
    <col min="13337" max="13337" width="10.85546875" customWidth="1"/>
    <col min="13561" max="13561" width="4.140625" customWidth="1"/>
    <col min="13562" max="13562" width="16.28515625" customWidth="1"/>
    <col min="13563" max="13563" width="57.42578125" customWidth="1"/>
    <col min="13564" max="13564" width="5.85546875" customWidth="1"/>
    <col min="13565" max="13565" width="5.5703125" customWidth="1"/>
    <col min="13566" max="13566" width="5.42578125" customWidth="1"/>
    <col min="13567" max="13567" width="5.140625" customWidth="1"/>
    <col min="13568" max="13568" width="6.7109375" customWidth="1"/>
    <col min="13569" max="13569" width="6.5703125" customWidth="1"/>
    <col min="13570" max="13570" width="8.28515625" customWidth="1"/>
    <col min="13571" max="13571" width="9.140625" customWidth="1"/>
    <col min="13572" max="13572" width="5.7109375" customWidth="1"/>
    <col min="13573" max="13573" width="5.28515625" customWidth="1"/>
    <col min="13574" max="13574" width="7" customWidth="1"/>
    <col min="13575" max="13575" width="6.85546875" customWidth="1"/>
    <col min="13576" max="13579" width="6.7109375" customWidth="1"/>
    <col min="13580" max="13580" width="7.5703125" customWidth="1"/>
    <col min="13581" max="13581" width="7.140625" customWidth="1"/>
    <col min="13582" max="13582" width="8.7109375" customWidth="1"/>
    <col min="13583" max="13583" width="8" customWidth="1"/>
    <col min="13584" max="13584" width="10" customWidth="1"/>
    <col min="13585" max="13585" width="8.7109375" customWidth="1"/>
    <col min="13586" max="13586" width="4.5703125" customWidth="1"/>
    <col min="13587" max="13587" width="3.85546875" customWidth="1"/>
    <col min="13588" max="13588" width="5.28515625" customWidth="1"/>
    <col min="13589" max="13589" width="8.85546875" customWidth="1"/>
    <col min="13590" max="13590" width="6.5703125" customWidth="1"/>
    <col min="13591" max="13592" width="8" customWidth="1"/>
    <col min="13593" max="13593" width="10.85546875" customWidth="1"/>
    <col min="13817" max="13817" width="4.140625" customWidth="1"/>
    <col min="13818" max="13818" width="16.28515625" customWidth="1"/>
    <col min="13819" max="13819" width="57.42578125" customWidth="1"/>
    <col min="13820" max="13820" width="5.85546875" customWidth="1"/>
    <col min="13821" max="13821" width="5.5703125" customWidth="1"/>
    <col min="13822" max="13822" width="5.42578125" customWidth="1"/>
    <col min="13823" max="13823" width="5.140625" customWidth="1"/>
    <col min="13824" max="13824" width="6.7109375" customWidth="1"/>
    <col min="13825" max="13825" width="6.5703125" customWidth="1"/>
    <col min="13826" max="13826" width="8.28515625" customWidth="1"/>
    <col min="13827" max="13827" width="9.140625" customWidth="1"/>
    <col min="13828" max="13828" width="5.7109375" customWidth="1"/>
    <col min="13829" max="13829" width="5.28515625" customWidth="1"/>
    <col min="13830" max="13830" width="7" customWidth="1"/>
    <col min="13831" max="13831" width="6.85546875" customWidth="1"/>
    <col min="13832" max="13835" width="6.7109375" customWidth="1"/>
    <col min="13836" max="13836" width="7.5703125" customWidth="1"/>
    <col min="13837" max="13837" width="7.140625" customWidth="1"/>
    <col min="13838" max="13838" width="8.7109375" customWidth="1"/>
    <col min="13839" max="13839" width="8" customWidth="1"/>
    <col min="13840" max="13840" width="10" customWidth="1"/>
    <col min="13841" max="13841" width="8.7109375" customWidth="1"/>
    <col min="13842" max="13842" width="4.5703125" customWidth="1"/>
    <col min="13843" max="13843" width="3.85546875" customWidth="1"/>
    <col min="13844" max="13844" width="5.28515625" customWidth="1"/>
    <col min="13845" max="13845" width="8.85546875" customWidth="1"/>
    <col min="13846" max="13846" width="6.5703125" customWidth="1"/>
    <col min="13847" max="13848" width="8" customWidth="1"/>
    <col min="13849" max="13849" width="10.85546875" customWidth="1"/>
    <col min="14073" max="14073" width="4.140625" customWidth="1"/>
    <col min="14074" max="14074" width="16.28515625" customWidth="1"/>
    <col min="14075" max="14075" width="57.42578125" customWidth="1"/>
    <col min="14076" max="14076" width="5.85546875" customWidth="1"/>
    <col min="14077" max="14077" width="5.5703125" customWidth="1"/>
    <col min="14078" max="14078" width="5.42578125" customWidth="1"/>
    <col min="14079" max="14079" width="5.140625" customWidth="1"/>
    <col min="14080" max="14080" width="6.7109375" customWidth="1"/>
    <col min="14081" max="14081" width="6.5703125" customWidth="1"/>
    <col min="14082" max="14082" width="8.28515625" customWidth="1"/>
    <col min="14083" max="14083" width="9.140625" customWidth="1"/>
    <col min="14084" max="14084" width="5.7109375" customWidth="1"/>
    <col min="14085" max="14085" width="5.28515625" customWidth="1"/>
    <col min="14086" max="14086" width="7" customWidth="1"/>
    <col min="14087" max="14087" width="6.85546875" customWidth="1"/>
    <col min="14088" max="14091" width="6.7109375" customWidth="1"/>
    <col min="14092" max="14092" width="7.5703125" customWidth="1"/>
    <col min="14093" max="14093" width="7.140625" customWidth="1"/>
    <col min="14094" max="14094" width="8.7109375" customWidth="1"/>
    <col min="14095" max="14095" width="8" customWidth="1"/>
    <col min="14096" max="14096" width="10" customWidth="1"/>
    <col min="14097" max="14097" width="8.7109375" customWidth="1"/>
    <col min="14098" max="14098" width="4.5703125" customWidth="1"/>
    <col min="14099" max="14099" width="3.85546875" customWidth="1"/>
    <col min="14100" max="14100" width="5.28515625" customWidth="1"/>
    <col min="14101" max="14101" width="8.85546875" customWidth="1"/>
    <col min="14102" max="14102" width="6.5703125" customWidth="1"/>
    <col min="14103" max="14104" width="8" customWidth="1"/>
    <col min="14105" max="14105" width="10.85546875" customWidth="1"/>
    <col min="14329" max="14329" width="4.140625" customWidth="1"/>
    <col min="14330" max="14330" width="16.28515625" customWidth="1"/>
    <col min="14331" max="14331" width="57.42578125" customWidth="1"/>
    <col min="14332" max="14332" width="5.85546875" customWidth="1"/>
    <col min="14333" max="14333" width="5.5703125" customWidth="1"/>
    <col min="14334" max="14334" width="5.42578125" customWidth="1"/>
    <col min="14335" max="14335" width="5.140625" customWidth="1"/>
    <col min="14336" max="14336" width="6.7109375" customWidth="1"/>
    <col min="14337" max="14337" width="6.5703125" customWidth="1"/>
    <col min="14338" max="14338" width="8.28515625" customWidth="1"/>
    <col min="14339" max="14339" width="9.140625" customWidth="1"/>
    <col min="14340" max="14340" width="5.7109375" customWidth="1"/>
    <col min="14341" max="14341" width="5.28515625" customWidth="1"/>
    <col min="14342" max="14342" width="7" customWidth="1"/>
    <col min="14343" max="14343" width="6.85546875" customWidth="1"/>
    <col min="14344" max="14347" width="6.7109375" customWidth="1"/>
    <col min="14348" max="14348" width="7.5703125" customWidth="1"/>
    <col min="14349" max="14349" width="7.140625" customWidth="1"/>
    <col min="14350" max="14350" width="8.7109375" customWidth="1"/>
    <col min="14351" max="14351" width="8" customWidth="1"/>
    <col min="14352" max="14352" width="10" customWidth="1"/>
    <col min="14353" max="14353" width="8.7109375" customWidth="1"/>
    <col min="14354" max="14354" width="4.5703125" customWidth="1"/>
    <col min="14355" max="14355" width="3.85546875" customWidth="1"/>
    <col min="14356" max="14356" width="5.28515625" customWidth="1"/>
    <col min="14357" max="14357" width="8.85546875" customWidth="1"/>
    <col min="14358" max="14358" width="6.5703125" customWidth="1"/>
    <col min="14359" max="14360" width="8" customWidth="1"/>
    <col min="14361" max="14361" width="10.85546875" customWidth="1"/>
    <col min="14585" max="14585" width="4.140625" customWidth="1"/>
    <col min="14586" max="14586" width="16.28515625" customWidth="1"/>
    <col min="14587" max="14587" width="57.42578125" customWidth="1"/>
    <col min="14588" max="14588" width="5.85546875" customWidth="1"/>
    <col min="14589" max="14589" width="5.5703125" customWidth="1"/>
    <col min="14590" max="14590" width="5.42578125" customWidth="1"/>
    <col min="14591" max="14591" width="5.140625" customWidth="1"/>
    <col min="14592" max="14592" width="6.7109375" customWidth="1"/>
    <col min="14593" max="14593" width="6.5703125" customWidth="1"/>
    <col min="14594" max="14594" width="8.28515625" customWidth="1"/>
    <col min="14595" max="14595" width="9.140625" customWidth="1"/>
    <col min="14596" max="14596" width="5.7109375" customWidth="1"/>
    <col min="14597" max="14597" width="5.28515625" customWidth="1"/>
    <col min="14598" max="14598" width="7" customWidth="1"/>
    <col min="14599" max="14599" width="6.85546875" customWidth="1"/>
    <col min="14600" max="14603" width="6.7109375" customWidth="1"/>
    <col min="14604" max="14604" width="7.5703125" customWidth="1"/>
    <col min="14605" max="14605" width="7.140625" customWidth="1"/>
    <col min="14606" max="14606" width="8.7109375" customWidth="1"/>
    <col min="14607" max="14607" width="8" customWidth="1"/>
    <col min="14608" max="14608" width="10" customWidth="1"/>
    <col min="14609" max="14609" width="8.7109375" customWidth="1"/>
    <col min="14610" max="14610" width="4.5703125" customWidth="1"/>
    <col min="14611" max="14611" width="3.85546875" customWidth="1"/>
    <col min="14612" max="14612" width="5.28515625" customWidth="1"/>
    <col min="14613" max="14613" width="8.85546875" customWidth="1"/>
    <col min="14614" max="14614" width="6.5703125" customWidth="1"/>
    <col min="14615" max="14616" width="8" customWidth="1"/>
    <col min="14617" max="14617" width="10.85546875" customWidth="1"/>
    <col min="14841" max="14841" width="4.140625" customWidth="1"/>
    <col min="14842" max="14842" width="16.28515625" customWidth="1"/>
    <col min="14843" max="14843" width="57.42578125" customWidth="1"/>
    <col min="14844" max="14844" width="5.85546875" customWidth="1"/>
    <col min="14845" max="14845" width="5.5703125" customWidth="1"/>
    <col min="14846" max="14846" width="5.42578125" customWidth="1"/>
    <col min="14847" max="14847" width="5.140625" customWidth="1"/>
    <col min="14848" max="14848" width="6.7109375" customWidth="1"/>
    <col min="14849" max="14849" width="6.5703125" customWidth="1"/>
    <col min="14850" max="14850" width="8.28515625" customWidth="1"/>
    <col min="14851" max="14851" width="9.140625" customWidth="1"/>
    <col min="14852" max="14852" width="5.7109375" customWidth="1"/>
    <col min="14853" max="14853" width="5.28515625" customWidth="1"/>
    <col min="14854" max="14854" width="7" customWidth="1"/>
    <col min="14855" max="14855" width="6.85546875" customWidth="1"/>
    <col min="14856" max="14859" width="6.7109375" customWidth="1"/>
    <col min="14860" max="14860" width="7.5703125" customWidth="1"/>
    <col min="14861" max="14861" width="7.140625" customWidth="1"/>
    <col min="14862" max="14862" width="8.7109375" customWidth="1"/>
    <col min="14863" max="14863" width="8" customWidth="1"/>
    <col min="14864" max="14864" width="10" customWidth="1"/>
    <col min="14865" max="14865" width="8.7109375" customWidth="1"/>
    <col min="14866" max="14866" width="4.5703125" customWidth="1"/>
    <col min="14867" max="14867" width="3.85546875" customWidth="1"/>
    <col min="14868" max="14868" width="5.28515625" customWidth="1"/>
    <col min="14869" max="14869" width="8.85546875" customWidth="1"/>
    <col min="14870" max="14870" width="6.5703125" customWidth="1"/>
    <col min="14871" max="14872" width="8" customWidth="1"/>
    <col min="14873" max="14873" width="10.85546875" customWidth="1"/>
    <col min="15097" max="15097" width="4.140625" customWidth="1"/>
    <col min="15098" max="15098" width="16.28515625" customWidth="1"/>
    <col min="15099" max="15099" width="57.42578125" customWidth="1"/>
    <col min="15100" max="15100" width="5.85546875" customWidth="1"/>
    <col min="15101" max="15101" width="5.5703125" customWidth="1"/>
    <col min="15102" max="15102" width="5.42578125" customWidth="1"/>
    <col min="15103" max="15103" width="5.140625" customWidth="1"/>
    <col min="15104" max="15104" width="6.7109375" customWidth="1"/>
    <col min="15105" max="15105" width="6.5703125" customWidth="1"/>
    <col min="15106" max="15106" width="8.28515625" customWidth="1"/>
    <col min="15107" max="15107" width="9.140625" customWidth="1"/>
    <col min="15108" max="15108" width="5.7109375" customWidth="1"/>
    <col min="15109" max="15109" width="5.28515625" customWidth="1"/>
    <col min="15110" max="15110" width="7" customWidth="1"/>
    <col min="15111" max="15111" width="6.85546875" customWidth="1"/>
    <col min="15112" max="15115" width="6.7109375" customWidth="1"/>
    <col min="15116" max="15116" width="7.5703125" customWidth="1"/>
    <col min="15117" max="15117" width="7.140625" customWidth="1"/>
    <col min="15118" max="15118" width="8.7109375" customWidth="1"/>
    <col min="15119" max="15119" width="8" customWidth="1"/>
    <col min="15120" max="15120" width="10" customWidth="1"/>
    <col min="15121" max="15121" width="8.7109375" customWidth="1"/>
    <col min="15122" max="15122" width="4.5703125" customWidth="1"/>
    <col min="15123" max="15123" width="3.85546875" customWidth="1"/>
    <col min="15124" max="15124" width="5.28515625" customWidth="1"/>
    <col min="15125" max="15125" width="8.85546875" customWidth="1"/>
    <col min="15126" max="15126" width="6.5703125" customWidth="1"/>
    <col min="15127" max="15128" width="8" customWidth="1"/>
    <col min="15129" max="15129" width="10.85546875" customWidth="1"/>
    <col min="15353" max="15353" width="4.140625" customWidth="1"/>
    <col min="15354" max="15354" width="16.28515625" customWidth="1"/>
    <col min="15355" max="15355" width="57.42578125" customWidth="1"/>
    <col min="15356" max="15356" width="5.85546875" customWidth="1"/>
    <col min="15357" max="15357" width="5.5703125" customWidth="1"/>
    <col min="15358" max="15358" width="5.42578125" customWidth="1"/>
    <col min="15359" max="15359" width="5.140625" customWidth="1"/>
    <col min="15360" max="15360" width="6.7109375" customWidth="1"/>
    <col min="15361" max="15361" width="6.5703125" customWidth="1"/>
    <col min="15362" max="15362" width="8.28515625" customWidth="1"/>
    <col min="15363" max="15363" width="9.140625" customWidth="1"/>
    <col min="15364" max="15364" width="5.7109375" customWidth="1"/>
    <col min="15365" max="15365" width="5.28515625" customWidth="1"/>
    <col min="15366" max="15366" width="7" customWidth="1"/>
    <col min="15367" max="15367" width="6.85546875" customWidth="1"/>
    <col min="15368" max="15371" width="6.7109375" customWidth="1"/>
    <col min="15372" max="15372" width="7.5703125" customWidth="1"/>
    <col min="15373" max="15373" width="7.140625" customWidth="1"/>
    <col min="15374" max="15374" width="8.7109375" customWidth="1"/>
    <col min="15375" max="15375" width="8" customWidth="1"/>
    <col min="15376" max="15376" width="10" customWidth="1"/>
    <col min="15377" max="15377" width="8.7109375" customWidth="1"/>
    <col min="15378" max="15378" width="4.5703125" customWidth="1"/>
    <col min="15379" max="15379" width="3.85546875" customWidth="1"/>
    <col min="15380" max="15380" width="5.28515625" customWidth="1"/>
    <col min="15381" max="15381" width="8.85546875" customWidth="1"/>
    <col min="15382" max="15382" width="6.5703125" customWidth="1"/>
    <col min="15383" max="15384" width="8" customWidth="1"/>
    <col min="15385" max="15385" width="10.85546875" customWidth="1"/>
    <col min="15609" max="15609" width="4.140625" customWidth="1"/>
    <col min="15610" max="15610" width="16.28515625" customWidth="1"/>
    <col min="15611" max="15611" width="57.42578125" customWidth="1"/>
    <col min="15612" max="15612" width="5.85546875" customWidth="1"/>
    <col min="15613" max="15613" width="5.5703125" customWidth="1"/>
    <col min="15614" max="15614" width="5.42578125" customWidth="1"/>
    <col min="15615" max="15615" width="5.140625" customWidth="1"/>
    <col min="15616" max="15616" width="6.7109375" customWidth="1"/>
    <col min="15617" max="15617" width="6.5703125" customWidth="1"/>
    <col min="15618" max="15618" width="8.28515625" customWidth="1"/>
    <col min="15619" max="15619" width="9.140625" customWidth="1"/>
    <col min="15620" max="15620" width="5.7109375" customWidth="1"/>
    <col min="15621" max="15621" width="5.28515625" customWidth="1"/>
    <col min="15622" max="15622" width="7" customWidth="1"/>
    <col min="15623" max="15623" width="6.85546875" customWidth="1"/>
    <col min="15624" max="15627" width="6.7109375" customWidth="1"/>
    <col min="15628" max="15628" width="7.5703125" customWidth="1"/>
    <col min="15629" max="15629" width="7.140625" customWidth="1"/>
    <col min="15630" max="15630" width="8.7109375" customWidth="1"/>
    <col min="15631" max="15631" width="8" customWidth="1"/>
    <col min="15632" max="15632" width="10" customWidth="1"/>
    <col min="15633" max="15633" width="8.7109375" customWidth="1"/>
    <col min="15634" max="15634" width="4.5703125" customWidth="1"/>
    <col min="15635" max="15635" width="3.85546875" customWidth="1"/>
    <col min="15636" max="15636" width="5.28515625" customWidth="1"/>
    <col min="15637" max="15637" width="8.85546875" customWidth="1"/>
    <col min="15638" max="15638" width="6.5703125" customWidth="1"/>
    <col min="15639" max="15640" width="8" customWidth="1"/>
    <col min="15641" max="15641" width="10.85546875" customWidth="1"/>
    <col min="15865" max="15865" width="4.140625" customWidth="1"/>
    <col min="15866" max="15866" width="16.28515625" customWidth="1"/>
    <col min="15867" max="15867" width="57.42578125" customWidth="1"/>
    <col min="15868" max="15868" width="5.85546875" customWidth="1"/>
    <col min="15869" max="15869" width="5.5703125" customWidth="1"/>
    <col min="15870" max="15870" width="5.42578125" customWidth="1"/>
    <col min="15871" max="15871" width="5.140625" customWidth="1"/>
    <col min="15872" max="15872" width="6.7109375" customWidth="1"/>
    <col min="15873" max="15873" width="6.5703125" customWidth="1"/>
    <col min="15874" max="15874" width="8.28515625" customWidth="1"/>
    <col min="15875" max="15875" width="9.140625" customWidth="1"/>
    <col min="15876" max="15876" width="5.7109375" customWidth="1"/>
    <col min="15877" max="15877" width="5.28515625" customWidth="1"/>
    <col min="15878" max="15878" width="7" customWidth="1"/>
    <col min="15879" max="15879" width="6.85546875" customWidth="1"/>
    <col min="15880" max="15883" width="6.7109375" customWidth="1"/>
    <col min="15884" max="15884" width="7.5703125" customWidth="1"/>
    <col min="15885" max="15885" width="7.140625" customWidth="1"/>
    <col min="15886" max="15886" width="8.7109375" customWidth="1"/>
    <col min="15887" max="15887" width="8" customWidth="1"/>
    <col min="15888" max="15888" width="10" customWidth="1"/>
    <col min="15889" max="15889" width="8.7109375" customWidth="1"/>
    <col min="15890" max="15890" width="4.5703125" customWidth="1"/>
    <col min="15891" max="15891" width="3.85546875" customWidth="1"/>
    <col min="15892" max="15892" width="5.28515625" customWidth="1"/>
    <col min="15893" max="15893" width="8.85546875" customWidth="1"/>
    <col min="15894" max="15894" width="6.5703125" customWidth="1"/>
    <col min="15895" max="15896" width="8" customWidth="1"/>
    <col min="15897" max="15897" width="10.85546875" customWidth="1"/>
    <col min="16121" max="16121" width="4.140625" customWidth="1"/>
    <col min="16122" max="16122" width="16.28515625" customWidth="1"/>
    <col min="16123" max="16123" width="57.42578125" customWidth="1"/>
    <col min="16124" max="16124" width="5.85546875" customWidth="1"/>
    <col min="16125" max="16125" width="5.5703125" customWidth="1"/>
    <col min="16126" max="16126" width="5.42578125" customWidth="1"/>
    <col min="16127" max="16127" width="5.140625" customWidth="1"/>
    <col min="16128" max="16128" width="6.7109375" customWidth="1"/>
    <col min="16129" max="16129" width="6.5703125" customWidth="1"/>
    <col min="16130" max="16130" width="8.28515625" customWidth="1"/>
    <col min="16131" max="16131" width="9.140625" customWidth="1"/>
    <col min="16132" max="16132" width="5.7109375" customWidth="1"/>
    <col min="16133" max="16133" width="5.28515625" customWidth="1"/>
    <col min="16134" max="16134" width="7" customWidth="1"/>
    <col min="16135" max="16135" width="6.85546875" customWidth="1"/>
    <col min="16136" max="16139" width="6.7109375" customWidth="1"/>
    <col min="16140" max="16140" width="7.5703125" customWidth="1"/>
    <col min="16141" max="16141" width="7.140625" customWidth="1"/>
    <col min="16142" max="16142" width="8.7109375" customWidth="1"/>
    <col min="16143" max="16143" width="8" customWidth="1"/>
    <col min="16144" max="16144" width="10" customWidth="1"/>
    <col min="16145" max="16145" width="8.7109375" customWidth="1"/>
    <col min="16146" max="16146" width="4.5703125" customWidth="1"/>
    <col min="16147" max="16147" width="3.85546875" customWidth="1"/>
    <col min="16148" max="16148" width="5.28515625" customWidth="1"/>
    <col min="16149" max="16149" width="8.85546875" customWidth="1"/>
    <col min="16150" max="16150" width="6.5703125" customWidth="1"/>
    <col min="16151" max="16152" width="8" customWidth="1"/>
    <col min="16153" max="16153" width="10.85546875" customWidth="1"/>
  </cols>
  <sheetData>
    <row r="1" spans="1:26" s="22" customFormat="1" ht="17.25" customHeight="1">
      <c r="A1" s="993" t="s">
        <v>191</v>
      </c>
      <c r="B1" s="995" t="s">
        <v>192</v>
      </c>
      <c r="C1" s="855"/>
      <c r="D1" s="985" t="s">
        <v>2</v>
      </c>
      <c r="E1" s="985" t="s">
        <v>3</v>
      </c>
      <c r="F1" s="985" t="s">
        <v>193</v>
      </c>
      <c r="G1" s="985" t="s">
        <v>4</v>
      </c>
      <c r="H1" s="987" t="s">
        <v>194</v>
      </c>
      <c r="I1" s="988"/>
      <c r="J1" s="988"/>
      <c r="K1" s="989"/>
      <c r="L1" s="1016" t="s">
        <v>5</v>
      </c>
      <c r="M1" s="1017"/>
      <c r="N1" s="1017"/>
      <c r="O1" s="1017"/>
      <c r="P1" s="1017"/>
      <c r="Q1" s="1018"/>
      <c r="R1" s="985" t="s">
        <v>6</v>
      </c>
      <c r="S1" s="985" t="s">
        <v>7</v>
      </c>
      <c r="T1" s="1022" t="s">
        <v>195</v>
      </c>
      <c r="U1" s="1023"/>
      <c r="V1" s="1022" t="s">
        <v>196</v>
      </c>
      <c r="W1" s="1023"/>
      <c r="X1" s="999" t="s">
        <v>8</v>
      </c>
      <c r="Y1" s="1001" t="s">
        <v>9</v>
      </c>
    </row>
    <row r="2" spans="1:26" s="22" customFormat="1" ht="18.75" customHeight="1">
      <c r="A2" s="994"/>
      <c r="B2" s="996"/>
      <c r="C2" s="23"/>
      <c r="D2" s="986"/>
      <c r="E2" s="986"/>
      <c r="F2" s="986"/>
      <c r="G2" s="986"/>
      <c r="H2" s="990"/>
      <c r="I2" s="991"/>
      <c r="J2" s="991"/>
      <c r="K2" s="992"/>
      <c r="L2" s="1019"/>
      <c r="M2" s="1020"/>
      <c r="N2" s="1020"/>
      <c r="O2" s="1020"/>
      <c r="P2" s="1020"/>
      <c r="Q2" s="1021"/>
      <c r="R2" s="986"/>
      <c r="S2" s="986"/>
      <c r="T2" s="1024"/>
      <c r="U2" s="1025"/>
      <c r="V2" s="1024"/>
      <c r="W2" s="1025"/>
      <c r="X2" s="1000"/>
      <c r="Y2" s="1002"/>
    </row>
    <row r="3" spans="1:26" s="22" customFormat="1" ht="30" customHeight="1">
      <c r="A3" s="994"/>
      <c r="B3" s="996"/>
      <c r="C3" s="23"/>
      <c r="D3" s="986"/>
      <c r="E3" s="986"/>
      <c r="F3" s="986"/>
      <c r="G3" s="986"/>
      <c r="H3" s="1003" t="s">
        <v>197</v>
      </c>
      <c r="I3" s="1004"/>
      <c r="J3" s="1004"/>
      <c r="K3" s="1005"/>
      <c r="L3" s="1003" t="s">
        <v>197</v>
      </c>
      <c r="M3" s="1004"/>
      <c r="N3" s="1004"/>
      <c r="O3" s="1005"/>
      <c r="P3" s="24"/>
      <c r="Q3" s="25"/>
      <c r="R3" s="986"/>
      <c r="S3" s="986"/>
      <c r="T3" s="1009" t="s">
        <v>12</v>
      </c>
      <c r="U3" s="1011" t="s">
        <v>13</v>
      </c>
      <c r="V3" s="1013" t="s">
        <v>198</v>
      </c>
      <c r="W3" s="1015" t="s">
        <v>199</v>
      </c>
      <c r="X3" s="1000"/>
      <c r="Y3" s="1002"/>
    </row>
    <row r="4" spans="1:26" s="22" customFormat="1" ht="15" customHeight="1">
      <c r="A4" s="994"/>
      <c r="B4" s="996"/>
      <c r="C4" s="23" t="s">
        <v>200</v>
      </c>
      <c r="D4" s="986"/>
      <c r="E4" s="986"/>
      <c r="F4" s="986"/>
      <c r="G4" s="986"/>
      <c r="H4" s="1006"/>
      <c r="I4" s="1007"/>
      <c r="J4" s="1007"/>
      <c r="K4" s="1008"/>
      <c r="L4" s="1006"/>
      <c r="M4" s="1007"/>
      <c r="N4" s="1007"/>
      <c r="O4" s="1008"/>
      <c r="P4" s="26" t="s">
        <v>201</v>
      </c>
      <c r="Q4" s="27" t="s">
        <v>202</v>
      </c>
      <c r="R4" s="986"/>
      <c r="S4" s="986"/>
      <c r="T4" s="1010"/>
      <c r="U4" s="1012"/>
      <c r="V4" s="1014"/>
      <c r="W4" s="1010"/>
      <c r="X4" s="1000"/>
      <c r="Y4" s="1002"/>
    </row>
    <row r="5" spans="1:26" s="22" customFormat="1" ht="15" customHeight="1">
      <c r="A5" s="994"/>
      <c r="B5" s="996"/>
      <c r="C5" s="23"/>
      <c r="D5" s="986"/>
      <c r="E5" s="986"/>
      <c r="F5" s="986"/>
      <c r="G5" s="986"/>
      <c r="H5" s="28"/>
      <c r="I5" s="28"/>
      <c r="J5" s="28"/>
      <c r="K5" s="997" t="s">
        <v>19</v>
      </c>
      <c r="L5" s="29"/>
      <c r="M5" s="30"/>
      <c r="N5" s="31"/>
      <c r="O5" s="997" t="s">
        <v>19</v>
      </c>
      <c r="P5" s="26" t="s">
        <v>203</v>
      </c>
      <c r="Q5" s="27" t="s">
        <v>203</v>
      </c>
      <c r="R5" s="986"/>
      <c r="S5" s="986"/>
      <c r="T5" s="1010"/>
      <c r="U5" s="1012"/>
      <c r="V5" s="1014"/>
      <c r="W5" s="1010"/>
      <c r="X5" s="1000"/>
      <c r="Y5" s="1002"/>
    </row>
    <row r="6" spans="1:26" s="22" customFormat="1" ht="15" customHeight="1">
      <c r="A6" s="994"/>
      <c r="B6" s="996"/>
      <c r="C6" s="23"/>
      <c r="D6" s="986"/>
      <c r="E6" s="986"/>
      <c r="F6" s="986"/>
      <c r="G6" s="986"/>
      <c r="H6" s="32" t="s">
        <v>16</v>
      </c>
      <c r="I6" s="33" t="s">
        <v>17</v>
      </c>
      <c r="J6" s="34" t="s">
        <v>18</v>
      </c>
      <c r="K6" s="998"/>
      <c r="L6" s="32" t="s">
        <v>16</v>
      </c>
      <c r="M6" s="33" t="s">
        <v>17</v>
      </c>
      <c r="N6" s="34" t="s">
        <v>18</v>
      </c>
      <c r="O6" s="998"/>
      <c r="P6" s="26" t="s">
        <v>204</v>
      </c>
      <c r="Q6" s="27" t="s">
        <v>204</v>
      </c>
      <c r="R6" s="986"/>
      <c r="S6" s="986"/>
      <c r="T6" s="1010"/>
      <c r="U6" s="1012"/>
      <c r="V6" s="1014"/>
      <c r="W6" s="1010"/>
      <c r="X6" s="1000"/>
      <c r="Y6" s="1002"/>
    </row>
    <row r="7" spans="1:26" s="22" customFormat="1" ht="20.25" customHeight="1" thickBot="1">
      <c r="A7" s="994"/>
      <c r="B7" s="996"/>
      <c r="C7" s="23"/>
      <c r="D7" s="986"/>
      <c r="E7" s="986"/>
      <c r="F7" s="986"/>
      <c r="G7" s="986"/>
      <c r="H7" s="869"/>
      <c r="I7" s="869"/>
      <c r="J7" s="869"/>
      <c r="K7" s="998"/>
      <c r="L7" s="32"/>
      <c r="M7" s="33"/>
      <c r="N7" s="34"/>
      <c r="O7" s="998"/>
      <c r="P7" s="26"/>
      <c r="Q7" s="27"/>
      <c r="R7" s="986"/>
      <c r="S7" s="986"/>
      <c r="T7" s="1010"/>
      <c r="U7" s="1012"/>
      <c r="V7" s="1014"/>
      <c r="W7" s="1010"/>
      <c r="X7" s="1000"/>
      <c r="Y7" s="1002"/>
    </row>
    <row r="8" spans="1:26" s="37" customFormat="1" ht="15" customHeight="1" thickBot="1">
      <c r="A8" s="870">
        <v>1</v>
      </c>
      <c r="B8" s="872">
        <v>2</v>
      </c>
      <c r="C8" s="871">
        <v>3</v>
      </c>
      <c r="D8" s="872">
        <v>4</v>
      </c>
      <c r="E8" s="871">
        <v>5</v>
      </c>
      <c r="F8" s="871">
        <v>6</v>
      </c>
      <c r="G8" s="873">
        <v>7</v>
      </c>
      <c r="H8" s="871">
        <v>8</v>
      </c>
      <c r="I8" s="873">
        <v>9</v>
      </c>
      <c r="J8" s="871">
        <v>10</v>
      </c>
      <c r="K8" s="873">
        <v>11</v>
      </c>
      <c r="L8" s="871">
        <v>12</v>
      </c>
      <c r="M8" s="873">
        <v>13</v>
      </c>
      <c r="N8" s="871">
        <v>14</v>
      </c>
      <c r="O8" s="873">
        <v>15</v>
      </c>
      <c r="P8" s="875">
        <v>16</v>
      </c>
      <c r="Q8" s="875">
        <v>17</v>
      </c>
      <c r="R8" s="871">
        <v>18</v>
      </c>
      <c r="S8" s="873">
        <v>19</v>
      </c>
      <c r="T8" s="871">
        <v>20</v>
      </c>
      <c r="U8" s="873">
        <v>21</v>
      </c>
      <c r="V8" s="871">
        <v>22</v>
      </c>
      <c r="W8" s="873">
        <v>23</v>
      </c>
      <c r="X8" s="871">
        <v>24</v>
      </c>
      <c r="Y8" s="874">
        <v>25</v>
      </c>
    </row>
    <row r="9" spans="1:26" s="37" customFormat="1" ht="15" customHeight="1">
      <c r="A9" s="864"/>
      <c r="B9" s="35"/>
      <c r="C9" s="255" t="s">
        <v>20</v>
      </c>
      <c r="D9" s="865"/>
      <c r="E9" s="36"/>
      <c r="F9" s="36"/>
      <c r="G9" s="866"/>
      <c r="H9" s="36"/>
      <c r="I9" s="866"/>
      <c r="J9" s="36"/>
      <c r="K9" s="866"/>
      <c r="L9" s="36"/>
      <c r="M9" s="866"/>
      <c r="N9" s="36"/>
      <c r="O9" s="866"/>
      <c r="P9" s="867"/>
      <c r="Q9" s="867"/>
      <c r="R9" s="36"/>
      <c r="S9" s="866"/>
      <c r="T9" s="36"/>
      <c r="U9" s="866"/>
      <c r="V9" s="36"/>
      <c r="W9" s="866"/>
      <c r="X9" s="36"/>
      <c r="Y9" s="868"/>
    </row>
    <row r="10" spans="1:26" s="38" customFormat="1" ht="18" customHeight="1">
      <c r="A10" s="659"/>
      <c r="B10" s="49"/>
      <c r="C10" s="64" t="s">
        <v>205</v>
      </c>
      <c r="D10" s="50"/>
      <c r="E10" s="51"/>
      <c r="F10" s="51"/>
      <c r="G10" s="48"/>
      <c r="H10" s="51"/>
      <c r="I10" s="48"/>
      <c r="J10" s="51"/>
      <c r="K10" s="48"/>
      <c r="L10" s="51"/>
      <c r="M10" s="48"/>
      <c r="N10" s="51"/>
      <c r="O10" s="48"/>
      <c r="P10" s="52"/>
      <c r="Q10" s="53"/>
      <c r="R10" s="51"/>
      <c r="S10" s="48"/>
      <c r="T10" s="51"/>
      <c r="U10" s="48"/>
      <c r="V10" s="51"/>
      <c r="W10" s="48"/>
      <c r="X10" s="51"/>
      <c r="Y10" s="660"/>
    </row>
    <row r="11" spans="1:26" s="38" customFormat="1" ht="18" customHeight="1">
      <c r="A11" s="659"/>
      <c r="B11" s="49"/>
      <c r="C11" s="67" t="s">
        <v>21</v>
      </c>
      <c r="D11" s="50"/>
      <c r="E11" s="51"/>
      <c r="F11" s="51"/>
      <c r="G11" s="48"/>
      <c r="H11" s="51"/>
      <c r="I11" s="48"/>
      <c r="J11" s="51"/>
      <c r="K11" s="48"/>
      <c r="L11" s="51"/>
      <c r="M11" s="48"/>
      <c r="N11" s="51"/>
      <c r="O11" s="48"/>
      <c r="P11" s="52"/>
      <c r="Q11" s="53"/>
      <c r="R11" s="51"/>
      <c r="S11" s="48"/>
      <c r="T11" s="51"/>
      <c r="U11" s="48"/>
      <c r="V11" s="51"/>
      <c r="W11" s="48"/>
      <c r="X11" s="51"/>
      <c r="Y11" s="660"/>
    </row>
    <row r="12" spans="1:26" s="38" customFormat="1" ht="19.5" customHeight="1">
      <c r="A12" s="659"/>
      <c r="B12" s="49"/>
      <c r="C12" s="54" t="s">
        <v>206</v>
      </c>
      <c r="D12" s="50"/>
      <c r="E12" s="51"/>
      <c r="F12" s="51"/>
      <c r="G12" s="48"/>
      <c r="H12" s="51"/>
      <c r="I12" s="48"/>
      <c r="J12" s="51"/>
      <c r="K12" s="48"/>
      <c r="L12" s="51"/>
      <c r="M12" s="48"/>
      <c r="N12" s="51"/>
      <c r="O12" s="48"/>
      <c r="P12" s="52"/>
      <c r="Q12" s="53"/>
      <c r="R12" s="51"/>
      <c r="S12" s="48"/>
      <c r="T12" s="51"/>
      <c r="U12" s="48"/>
      <c r="V12" s="51"/>
      <c r="W12" s="48"/>
      <c r="X12" s="51"/>
      <c r="Y12" s="660"/>
    </row>
    <row r="13" spans="1:26" s="39" customFormat="1" ht="15" customHeight="1">
      <c r="A13" s="659">
        <v>1</v>
      </c>
      <c r="B13" s="55" t="s">
        <v>207</v>
      </c>
      <c r="C13" s="56" t="s">
        <v>208</v>
      </c>
      <c r="D13" s="57" t="s">
        <v>24</v>
      </c>
      <c r="E13" s="55" t="s">
        <v>209</v>
      </c>
      <c r="F13" s="58">
        <v>57</v>
      </c>
      <c r="G13" s="55" t="s">
        <v>25</v>
      </c>
      <c r="H13" s="51"/>
      <c r="I13" s="48"/>
      <c r="J13" s="59">
        <v>51</v>
      </c>
      <c r="K13" s="60">
        <f>H13+I13+J13</f>
        <v>51</v>
      </c>
      <c r="L13" s="61"/>
      <c r="M13" s="61"/>
      <c r="N13" s="61">
        <f>J13</f>
        <v>51</v>
      </c>
      <c r="O13" s="62">
        <f>L13+M13+N13</f>
        <v>51</v>
      </c>
      <c r="P13" s="611">
        <f>O13/W13*V13/1000</f>
        <v>0.21675</v>
      </c>
      <c r="Q13" s="611">
        <f>O13*X13/1000</f>
        <v>8.1600000000000006E-2</v>
      </c>
      <c r="R13" s="51"/>
      <c r="S13" s="48"/>
      <c r="T13" s="51"/>
      <c r="U13" s="63">
        <v>3</v>
      </c>
      <c r="V13" s="59">
        <v>17</v>
      </c>
      <c r="W13" s="63">
        <v>4</v>
      </c>
      <c r="X13" s="59">
        <v>1.6</v>
      </c>
      <c r="Y13" s="660"/>
    </row>
    <row r="14" spans="1:26" s="306" customFormat="1" ht="15" customHeight="1" thickBot="1">
      <c r="A14" s="856"/>
      <c r="B14" s="857"/>
      <c r="C14" s="543" t="s">
        <v>210</v>
      </c>
      <c r="D14" s="858"/>
      <c r="E14" s="858"/>
      <c r="F14" s="858"/>
      <c r="G14" s="858"/>
      <c r="H14" s="859"/>
      <c r="I14" s="859"/>
      <c r="J14" s="859">
        <f>SUM(J13:J13)</f>
        <v>51</v>
      </c>
      <c r="K14" s="859">
        <f>SUM(K13:K13)</f>
        <v>51</v>
      </c>
      <c r="L14" s="859"/>
      <c r="M14" s="859"/>
      <c r="N14" s="859">
        <f t="shared" ref="N14:O14" si="0">SUM(N13:N13)</f>
        <v>51</v>
      </c>
      <c r="O14" s="859">
        <f t="shared" si="0"/>
        <v>51</v>
      </c>
      <c r="P14" s="860">
        <f>SUM(P13:P13)</f>
        <v>0.21675</v>
      </c>
      <c r="Q14" s="860">
        <f>SUM(Q13:Q13)</f>
        <v>8.1600000000000006E-2</v>
      </c>
      <c r="R14" s="861"/>
      <c r="S14" s="861"/>
      <c r="T14" s="861"/>
      <c r="U14" s="861"/>
      <c r="V14" s="862"/>
      <c r="W14" s="862"/>
      <c r="X14" s="543"/>
      <c r="Y14" s="863"/>
    </row>
    <row r="15" spans="1:26" ht="19.5">
      <c r="A15" s="21"/>
      <c r="B15" s="44"/>
      <c r="C15" s="44"/>
      <c r="D15"/>
      <c r="F15" s="40"/>
      <c r="G15" s="40"/>
      <c r="H15" s="21"/>
      <c r="I15" s="21"/>
      <c r="J15" s="21"/>
      <c r="K15" s="22"/>
      <c r="L15" s="22"/>
      <c r="M15" s="22"/>
      <c r="N15" s="45"/>
      <c r="O15" s="22"/>
      <c r="P15" s="46"/>
      <c r="Q15" s="46"/>
      <c r="R15" s="22"/>
      <c r="S15" s="22"/>
      <c r="T15" s="22"/>
      <c r="U15" s="41"/>
      <c r="V15" s="41"/>
      <c r="W15" s="41"/>
      <c r="X15" s="41"/>
      <c r="Y15" s="22"/>
      <c r="Z15" s="22"/>
    </row>
    <row r="16" spans="1:26" ht="19.5">
      <c r="A16" s="21"/>
      <c r="B16" s="44"/>
      <c r="C16" s="44"/>
      <c r="D16"/>
      <c r="F16" s="40"/>
      <c r="G16" s="40"/>
      <c r="H16" s="21"/>
      <c r="I16" s="21"/>
      <c r="J16" s="21"/>
      <c r="K16" s="22"/>
      <c r="L16" s="22"/>
      <c r="M16" s="22"/>
      <c r="N16" s="45"/>
      <c r="O16" s="22"/>
      <c r="P16" s="46"/>
      <c r="Q16" s="46"/>
      <c r="R16" s="22"/>
      <c r="S16" s="22"/>
      <c r="T16" s="22"/>
      <c r="U16" s="41"/>
      <c r="V16" s="41"/>
      <c r="W16" s="41"/>
      <c r="X16" s="41"/>
      <c r="Y16" s="22"/>
      <c r="Z16" s="22"/>
    </row>
    <row r="17" spans="1:26" ht="19.5">
      <c r="A17" s="21"/>
      <c r="B17" s="44"/>
      <c r="C17" s="44"/>
      <c r="D17"/>
      <c r="F17" s="40"/>
      <c r="G17" s="40"/>
      <c r="H17" s="21"/>
      <c r="I17" s="21"/>
      <c r="J17" s="21"/>
      <c r="K17" s="22"/>
      <c r="L17" s="22"/>
      <c r="M17" s="22"/>
      <c r="N17" s="45"/>
      <c r="O17" s="22"/>
      <c r="P17" s="46"/>
      <c r="Q17" s="46"/>
      <c r="R17" s="22"/>
      <c r="S17" s="22"/>
      <c r="T17" s="22"/>
      <c r="U17" s="41"/>
      <c r="V17" s="41"/>
      <c r="W17" s="41"/>
      <c r="X17" s="41"/>
      <c r="Y17" s="22"/>
      <c r="Z17" s="22"/>
    </row>
    <row r="18" spans="1:26" ht="19.5">
      <c r="A18" s="21"/>
      <c r="B18" s="44"/>
      <c r="C18" s="44"/>
      <c r="D18"/>
      <c r="F18" s="40"/>
      <c r="G18" s="40"/>
      <c r="H18" s="21"/>
      <c r="I18" s="21"/>
      <c r="J18" s="21"/>
      <c r="K18" s="22"/>
      <c r="L18" s="22"/>
      <c r="M18" s="22"/>
      <c r="N18" s="45"/>
      <c r="O18" s="22"/>
      <c r="P18" s="46"/>
      <c r="Q18" s="46"/>
      <c r="R18" s="22"/>
      <c r="S18" s="22"/>
      <c r="T18" s="22"/>
      <c r="U18" s="41"/>
      <c r="V18" s="41"/>
      <c r="W18" s="41"/>
      <c r="X18" s="41"/>
      <c r="Y18" s="22"/>
      <c r="Z18" s="22"/>
    </row>
    <row r="19" spans="1:26" ht="19.5">
      <c r="A19" s="21"/>
      <c r="B19" s="44"/>
      <c r="C19" s="44"/>
      <c r="D19"/>
      <c r="F19" s="40"/>
      <c r="G19" s="40"/>
      <c r="H19" s="21"/>
      <c r="I19" s="21"/>
      <c r="J19" s="21"/>
      <c r="K19" s="22"/>
      <c r="L19" s="22"/>
      <c r="M19" s="22"/>
      <c r="N19" s="45"/>
      <c r="O19" s="22"/>
      <c r="P19" s="46"/>
      <c r="Q19" s="46"/>
      <c r="R19" s="22"/>
      <c r="S19" s="22"/>
      <c r="T19" s="22"/>
      <c r="U19" s="41"/>
      <c r="V19" s="41"/>
      <c r="W19" s="41"/>
      <c r="X19" s="41"/>
      <c r="Y19" s="22"/>
      <c r="Z19" s="22"/>
    </row>
    <row r="20" spans="1:26" ht="19.5">
      <c r="A20" s="21"/>
      <c r="B20" s="44"/>
      <c r="C20" s="44"/>
      <c r="D20"/>
      <c r="F20" s="40"/>
      <c r="G20" s="40"/>
      <c r="H20" s="21"/>
      <c r="I20" s="21"/>
      <c r="J20" s="21"/>
      <c r="K20" s="22"/>
      <c r="L20" s="22"/>
      <c r="M20" s="22"/>
      <c r="N20" s="45"/>
      <c r="O20" s="22"/>
      <c r="P20" s="46"/>
      <c r="Q20" s="46"/>
      <c r="R20" s="22"/>
      <c r="S20" s="22"/>
      <c r="T20" s="22"/>
      <c r="U20" s="41"/>
      <c r="V20" s="41"/>
      <c r="W20" s="41"/>
      <c r="X20" s="41"/>
      <c r="Y20" s="22"/>
      <c r="Z20" s="22"/>
    </row>
    <row r="21" spans="1:26" ht="19.5">
      <c r="A21" s="21"/>
      <c r="B21" s="44"/>
      <c r="C21" s="44"/>
      <c r="D21"/>
      <c r="F21" s="40"/>
      <c r="G21" s="40"/>
      <c r="H21" s="21"/>
      <c r="I21" s="21"/>
      <c r="J21" s="21"/>
      <c r="K21" s="22"/>
      <c r="L21" s="22"/>
      <c r="M21" s="22"/>
      <c r="N21" s="45"/>
      <c r="O21" s="22"/>
      <c r="P21" s="46"/>
      <c r="Q21" s="46"/>
      <c r="R21" s="22"/>
      <c r="S21" s="22"/>
      <c r="T21" s="22"/>
      <c r="U21" s="41"/>
      <c r="V21" s="41"/>
      <c r="W21" s="41"/>
      <c r="X21" s="41"/>
      <c r="Y21" s="22"/>
      <c r="Z21" s="22"/>
    </row>
    <row r="22" spans="1:26" ht="19.5">
      <c r="A22" s="21"/>
      <c r="B22" s="44"/>
      <c r="C22" s="44"/>
      <c r="D22"/>
      <c r="F22" s="40"/>
      <c r="G22" s="40"/>
      <c r="H22" s="21"/>
      <c r="I22" s="21"/>
      <c r="J22" s="21"/>
      <c r="K22" s="22"/>
      <c r="L22" s="22"/>
      <c r="M22" s="22"/>
      <c r="N22" s="45"/>
      <c r="O22" s="22"/>
      <c r="P22" s="46"/>
      <c r="Q22" s="46"/>
      <c r="R22" s="22"/>
      <c r="S22" s="22"/>
      <c r="T22" s="22"/>
      <c r="U22" s="41"/>
      <c r="V22" s="41"/>
      <c r="W22" s="41"/>
      <c r="X22" s="41"/>
      <c r="Y22" s="22"/>
      <c r="Z22" s="22"/>
    </row>
    <row r="23" spans="1:26" ht="19.5">
      <c r="A23" s="21"/>
      <c r="B23" s="44"/>
      <c r="C23" s="44"/>
      <c r="D23"/>
      <c r="F23" s="40"/>
      <c r="G23" s="40"/>
      <c r="H23" s="21"/>
      <c r="I23" s="21"/>
      <c r="J23" s="21"/>
      <c r="K23" s="22"/>
      <c r="L23" s="22"/>
      <c r="M23" s="22"/>
      <c r="N23" s="45"/>
      <c r="O23" s="22"/>
      <c r="P23" s="46"/>
      <c r="Q23" s="46"/>
      <c r="R23" s="22"/>
      <c r="S23" s="22"/>
      <c r="T23" s="22"/>
      <c r="U23" s="41"/>
      <c r="V23" s="41"/>
      <c r="W23" s="41"/>
      <c r="X23" s="41"/>
      <c r="Y23" s="22"/>
      <c r="Z23" s="22"/>
    </row>
    <row r="24" spans="1:26" ht="19.5">
      <c r="A24" s="21"/>
      <c r="B24" s="44"/>
      <c r="C24" s="44"/>
      <c r="D24"/>
      <c r="F24" s="40"/>
      <c r="G24" s="40"/>
      <c r="H24" s="21"/>
      <c r="I24" s="21"/>
      <c r="J24" s="21"/>
      <c r="K24" s="22"/>
      <c r="L24" s="22"/>
      <c r="M24" s="22"/>
      <c r="N24" s="45"/>
      <c r="O24" s="22"/>
      <c r="P24" s="46"/>
      <c r="Q24" s="46"/>
      <c r="R24" s="22"/>
      <c r="S24" s="22"/>
      <c r="T24" s="22"/>
      <c r="U24" s="41"/>
      <c r="V24" s="41"/>
      <c r="W24" s="41"/>
      <c r="X24" s="41"/>
      <c r="Y24" s="22"/>
      <c r="Z24" s="22"/>
    </row>
    <row r="25" spans="1:26" ht="19.5">
      <c r="A25" s="21"/>
      <c r="B25" s="44"/>
      <c r="C25" s="44"/>
      <c r="D25"/>
      <c r="F25" s="40"/>
      <c r="G25" s="40"/>
      <c r="H25" s="21"/>
      <c r="I25" s="21"/>
      <c r="J25" s="21"/>
      <c r="K25" s="22"/>
      <c r="L25" s="22"/>
      <c r="M25" s="22"/>
      <c r="N25" s="45"/>
      <c r="O25" s="22"/>
      <c r="P25" s="46"/>
      <c r="Q25" s="46"/>
      <c r="R25" s="22"/>
      <c r="S25" s="22"/>
      <c r="T25" s="22"/>
      <c r="U25" s="41"/>
      <c r="V25" s="41"/>
      <c r="W25" s="41"/>
      <c r="X25" s="41"/>
      <c r="Y25" s="22"/>
      <c r="Z25" s="22"/>
    </row>
    <row r="26" spans="1:26" ht="19.5">
      <c r="A26" s="21"/>
      <c r="B26" s="44"/>
      <c r="C26" s="44"/>
      <c r="D26"/>
      <c r="F26" s="40"/>
      <c r="G26" s="40"/>
      <c r="H26" s="21"/>
      <c r="I26" s="21"/>
      <c r="J26" s="21"/>
      <c r="K26" s="22"/>
      <c r="L26" s="22"/>
      <c r="M26" s="22"/>
      <c r="N26" s="45"/>
      <c r="O26" s="22"/>
      <c r="P26" s="46"/>
      <c r="Q26" s="46"/>
      <c r="R26" s="22"/>
      <c r="S26" s="22"/>
      <c r="T26" s="22"/>
      <c r="U26" s="41"/>
      <c r="V26" s="41"/>
      <c r="W26" s="41"/>
      <c r="X26" s="41"/>
      <c r="Y26" s="22"/>
      <c r="Z26" s="22"/>
    </row>
    <row r="27" spans="1:26" ht="19.5">
      <c r="A27" s="21"/>
      <c r="B27" s="44"/>
      <c r="C27" s="44"/>
      <c r="D27"/>
      <c r="F27" s="40"/>
      <c r="G27" s="40"/>
      <c r="H27" s="21"/>
      <c r="I27" s="21"/>
      <c r="J27" s="21"/>
      <c r="K27" s="22"/>
      <c r="L27" s="22"/>
      <c r="M27" s="22"/>
      <c r="N27" s="45"/>
      <c r="O27" s="22"/>
      <c r="P27" s="46"/>
      <c r="Q27" s="46"/>
      <c r="R27" s="22"/>
      <c r="S27" s="22"/>
      <c r="T27" s="22"/>
      <c r="U27" s="41"/>
      <c r="V27" s="41"/>
      <c r="W27" s="41"/>
      <c r="X27" s="41"/>
      <c r="Y27" s="22"/>
      <c r="Z27" s="22"/>
    </row>
    <row r="28" spans="1:26" ht="19.5">
      <c r="A28" s="21"/>
      <c r="B28" s="44"/>
      <c r="C28" s="44"/>
      <c r="D28"/>
      <c r="F28" s="40"/>
      <c r="G28" s="40"/>
      <c r="H28" s="21"/>
      <c r="I28" s="21"/>
      <c r="J28" s="21"/>
      <c r="K28" s="22"/>
      <c r="L28" s="22"/>
      <c r="M28" s="22"/>
      <c r="N28" s="45"/>
      <c r="O28" s="22"/>
      <c r="P28" s="46"/>
      <c r="Q28" s="46"/>
      <c r="R28" s="22"/>
      <c r="S28" s="22"/>
      <c r="T28" s="22"/>
      <c r="U28" s="41"/>
      <c r="V28" s="41"/>
      <c r="W28" s="41"/>
      <c r="X28" s="41"/>
      <c r="Y28" s="22"/>
      <c r="Z28" s="22"/>
    </row>
    <row r="29" spans="1:26" ht="19.5">
      <c r="A29" s="21"/>
      <c r="B29" s="44"/>
      <c r="C29" s="44"/>
      <c r="D29"/>
      <c r="F29" s="40"/>
      <c r="G29" s="40"/>
      <c r="H29" s="21"/>
      <c r="I29" s="21"/>
      <c r="J29" s="21"/>
      <c r="K29" s="22"/>
      <c r="L29" s="22"/>
      <c r="M29" s="22"/>
      <c r="N29" s="45"/>
      <c r="O29" s="22"/>
      <c r="P29" s="46"/>
      <c r="Q29" s="46"/>
      <c r="R29" s="22"/>
      <c r="S29" s="22"/>
      <c r="T29" s="22"/>
      <c r="U29" s="41"/>
      <c r="V29" s="41"/>
      <c r="W29" s="41"/>
      <c r="X29" s="41"/>
      <c r="Y29" s="22"/>
      <c r="Z29" s="22"/>
    </row>
    <row r="30" spans="1:26" ht="19.5">
      <c r="A30" s="21"/>
      <c r="B30" s="44"/>
      <c r="C30" s="44"/>
      <c r="D30"/>
      <c r="F30" s="40"/>
      <c r="G30" s="40"/>
      <c r="H30" s="21"/>
      <c r="I30" s="21"/>
      <c r="J30" s="21"/>
      <c r="K30" s="22"/>
      <c r="L30" s="22"/>
      <c r="M30" s="22"/>
      <c r="N30" s="45"/>
      <c r="O30" s="22"/>
      <c r="P30" s="46"/>
      <c r="Q30" s="46"/>
      <c r="R30" s="22"/>
      <c r="S30" s="22"/>
      <c r="T30" s="22"/>
      <c r="U30" s="41"/>
      <c r="V30" s="41"/>
      <c r="W30" s="41"/>
      <c r="X30" s="41"/>
      <c r="Y30" s="22"/>
      <c r="Z30" s="22"/>
    </row>
    <row r="31" spans="1:26" ht="19.5">
      <c r="A31" s="21"/>
      <c r="B31" s="44"/>
      <c r="C31" s="44"/>
      <c r="D31"/>
      <c r="F31" s="40"/>
      <c r="G31" s="40"/>
      <c r="H31" s="21"/>
      <c r="I31" s="21"/>
      <c r="J31" s="21"/>
      <c r="K31" s="22"/>
      <c r="L31" s="899"/>
      <c r="M31" s="22"/>
      <c r="N31" s="45"/>
      <c r="O31" s="22"/>
      <c r="P31" s="46"/>
      <c r="Q31" s="46"/>
      <c r="R31" s="22"/>
      <c r="S31" s="22"/>
      <c r="T31" s="22"/>
      <c r="U31" s="41"/>
      <c r="V31" s="41"/>
      <c r="W31" s="41"/>
      <c r="X31" s="41"/>
      <c r="Y31" s="22"/>
      <c r="Z31" s="22"/>
    </row>
    <row r="32" spans="1:26" ht="19.5">
      <c r="A32" s="21"/>
      <c r="B32" s="44"/>
      <c r="C32" s="44"/>
      <c r="D32"/>
      <c r="F32" s="40"/>
      <c r="G32" s="40"/>
      <c r="H32" s="21"/>
      <c r="I32" s="21"/>
      <c r="J32" s="21"/>
      <c r="K32" s="22"/>
      <c r="L32" s="22"/>
      <c r="M32" s="22"/>
      <c r="N32" s="45"/>
      <c r="O32" s="22"/>
      <c r="P32" s="46"/>
      <c r="Q32" s="46"/>
      <c r="R32" s="22"/>
      <c r="S32" s="22"/>
      <c r="T32" s="22"/>
      <c r="U32" s="41"/>
      <c r="V32" s="41"/>
      <c r="W32" s="41"/>
      <c r="X32" s="41"/>
      <c r="Y32" s="22"/>
      <c r="Z32" s="22"/>
    </row>
    <row r="33" spans="1:26" ht="19.5">
      <c r="A33" s="21"/>
      <c r="B33" s="44"/>
      <c r="C33" s="44"/>
      <c r="D33"/>
      <c r="F33" s="40"/>
      <c r="G33" s="40"/>
      <c r="H33" s="21"/>
      <c r="I33" s="21"/>
      <c r="J33" s="21"/>
      <c r="K33" s="22"/>
      <c r="L33" s="22"/>
      <c r="M33" s="22"/>
      <c r="N33" s="45"/>
      <c r="O33" s="22"/>
      <c r="P33" s="46"/>
      <c r="Q33" s="46"/>
      <c r="R33" s="22"/>
      <c r="S33" s="22"/>
      <c r="T33" s="22"/>
      <c r="U33" s="41"/>
      <c r="V33" s="41"/>
      <c r="W33" s="41"/>
      <c r="X33" s="41"/>
      <c r="Y33" s="22"/>
      <c r="Z33" s="22"/>
    </row>
    <row r="34" spans="1:26" ht="19.5">
      <c r="A34" s="21"/>
      <c r="B34" s="44"/>
      <c r="C34" s="44"/>
      <c r="D34"/>
      <c r="F34" s="40"/>
      <c r="G34" s="40"/>
      <c r="H34" s="21"/>
      <c r="I34" s="21"/>
      <c r="J34" s="21"/>
      <c r="K34" s="22"/>
      <c r="L34" s="22"/>
      <c r="M34" s="22"/>
      <c r="N34" s="45"/>
      <c r="O34" s="22"/>
      <c r="P34" s="46"/>
      <c r="Q34" s="46"/>
      <c r="R34" s="22"/>
      <c r="S34" s="22"/>
      <c r="T34" s="22"/>
      <c r="U34" s="41"/>
      <c r="V34" s="41"/>
      <c r="W34" s="41"/>
      <c r="X34" s="41"/>
      <c r="Y34" s="22"/>
      <c r="Z34" s="22"/>
    </row>
    <row r="35" spans="1:26" ht="19.5">
      <c r="A35" s="21"/>
      <c r="B35" s="44"/>
      <c r="C35" s="44"/>
      <c r="D35"/>
      <c r="F35" s="40"/>
      <c r="G35" s="40"/>
      <c r="H35" s="21"/>
      <c r="I35" s="21"/>
      <c r="J35" s="21"/>
      <c r="K35" s="22"/>
      <c r="L35" s="22"/>
      <c r="M35" s="22"/>
      <c r="N35" s="45"/>
      <c r="O35" s="22"/>
      <c r="P35" s="46"/>
      <c r="Q35" s="46"/>
      <c r="R35" s="22"/>
      <c r="S35" s="22"/>
      <c r="T35" s="22"/>
      <c r="U35" s="41"/>
      <c r="V35" s="41"/>
      <c r="W35" s="41"/>
      <c r="X35" s="41"/>
      <c r="Y35" s="22"/>
      <c r="Z35" s="22"/>
    </row>
    <row r="36" spans="1:26" ht="19.5">
      <c r="A36" s="21"/>
      <c r="B36" s="44"/>
      <c r="C36" s="44"/>
      <c r="D36"/>
      <c r="F36" s="40"/>
      <c r="G36" s="40"/>
      <c r="H36" s="21"/>
      <c r="I36" s="21"/>
      <c r="J36" s="21"/>
      <c r="K36" s="22"/>
      <c r="L36" s="22"/>
      <c r="M36" s="22"/>
      <c r="N36" s="45"/>
      <c r="O36" s="22"/>
      <c r="P36" s="46"/>
      <c r="Q36" s="46"/>
      <c r="R36" s="22"/>
      <c r="S36" s="22"/>
      <c r="T36" s="22"/>
      <c r="U36" s="41"/>
      <c r="V36" s="41"/>
      <c r="W36" s="41"/>
      <c r="X36" s="41"/>
      <c r="Y36" s="22"/>
      <c r="Z36" s="22"/>
    </row>
    <row r="37" spans="1:26" ht="19.5">
      <c r="A37" s="21"/>
      <c r="B37" s="44"/>
      <c r="C37" s="44"/>
      <c r="D37"/>
      <c r="F37" s="40"/>
      <c r="G37" s="40"/>
      <c r="H37" s="21"/>
      <c r="I37" s="21"/>
      <c r="J37" s="21"/>
      <c r="K37" s="22"/>
      <c r="L37" s="22"/>
      <c r="M37" s="22"/>
      <c r="N37" s="45"/>
      <c r="O37" s="22"/>
      <c r="P37" s="46"/>
      <c r="Q37" s="46"/>
      <c r="R37" s="22"/>
      <c r="S37" s="22"/>
      <c r="T37" s="22"/>
      <c r="U37" s="41"/>
      <c r="V37" s="41"/>
      <c r="W37" s="41"/>
      <c r="X37" s="41"/>
      <c r="Y37" s="22"/>
      <c r="Z37" s="22"/>
    </row>
    <row r="38" spans="1:26" ht="19.5">
      <c r="A38" s="21"/>
      <c r="B38" s="44"/>
      <c r="C38" s="44"/>
      <c r="D38"/>
      <c r="F38" s="40"/>
      <c r="G38" s="40"/>
      <c r="H38" s="21"/>
      <c r="I38" s="21"/>
      <c r="J38" s="21"/>
      <c r="K38" s="22"/>
      <c r="L38" s="22"/>
      <c r="M38" s="22"/>
      <c r="N38" s="45"/>
      <c r="O38" s="22"/>
      <c r="P38" s="46"/>
      <c r="Q38" s="46"/>
      <c r="R38" s="22"/>
      <c r="S38" s="22"/>
      <c r="T38" s="22"/>
      <c r="U38" s="41"/>
      <c r="V38" s="41"/>
      <c r="W38" s="41"/>
      <c r="X38" s="41"/>
      <c r="Y38" s="22"/>
      <c r="Z38" s="22"/>
    </row>
    <row r="39" spans="1:26" ht="19.5">
      <c r="A39" s="21"/>
      <c r="D39"/>
      <c r="F39" s="40"/>
      <c r="G39" s="40"/>
      <c r="H39" s="21"/>
      <c r="I39" s="21"/>
      <c r="J39" s="21"/>
      <c r="K39" s="22"/>
      <c r="L39" s="22"/>
      <c r="M39" s="22"/>
      <c r="N39" s="45"/>
      <c r="O39" s="22"/>
      <c r="P39" s="46"/>
      <c r="Q39" s="46"/>
      <c r="R39" s="22"/>
      <c r="S39" s="22"/>
      <c r="T39" s="22"/>
      <c r="U39" s="41"/>
      <c r="V39" s="41"/>
      <c r="W39" s="41"/>
      <c r="X39" s="41"/>
      <c r="Y39" s="22"/>
      <c r="Z39" s="22"/>
    </row>
    <row r="40" spans="1:26" ht="19.5">
      <c r="A40" s="21"/>
      <c r="D40"/>
      <c r="F40" s="40"/>
      <c r="G40" s="40"/>
      <c r="H40" s="21"/>
      <c r="I40" s="21"/>
      <c r="J40" s="21"/>
      <c r="K40" s="22"/>
      <c r="L40" s="22"/>
      <c r="M40" s="22"/>
      <c r="N40" s="45"/>
      <c r="O40" s="22"/>
      <c r="P40" s="46"/>
      <c r="Q40" s="46"/>
      <c r="R40" s="22"/>
      <c r="S40" s="22"/>
      <c r="T40" s="22"/>
      <c r="U40" s="41"/>
      <c r="V40" s="41"/>
      <c r="W40" s="41"/>
      <c r="X40" s="41"/>
      <c r="Y40" s="22"/>
      <c r="Z40" s="22"/>
    </row>
  </sheetData>
  <mergeCells count="22">
    <mergeCell ref="O5:O7"/>
    <mergeCell ref="X1:X7"/>
    <mergeCell ref="Y1:Y7"/>
    <mergeCell ref="H3:K4"/>
    <mergeCell ref="L3:O4"/>
    <mergeCell ref="T3:T7"/>
    <mergeCell ref="U3:U7"/>
    <mergeCell ref="V3:V7"/>
    <mergeCell ref="W3:W7"/>
    <mergeCell ref="L1:Q2"/>
    <mergeCell ref="R1:R7"/>
    <mergeCell ref="S1:S7"/>
    <mergeCell ref="T1:U2"/>
    <mergeCell ref="V1:W2"/>
    <mergeCell ref="G1:G7"/>
    <mergeCell ref="H1:K2"/>
    <mergeCell ref="A1:A7"/>
    <mergeCell ref="B1:B7"/>
    <mergeCell ref="D1:D7"/>
    <mergeCell ref="E1:E7"/>
    <mergeCell ref="F1:F7"/>
    <mergeCell ref="K5:K7"/>
  </mergeCells>
  <pageMargins left="0.70866141732283472" right="0.70866141732283472" top="0.74803149606299213" bottom="0.74803149606299213" header="0.31496062992125984" footer="0.31496062992125984"/>
  <pageSetup paperSize="9" scale="90" firstPageNumber="34" pageOrder="overThenDown" orientation="landscape" useFirstPageNumber="1" r:id="rId1"/>
  <headerFooter>
    <oddFooter>&amp;L&amp;"Times New Roman,Regular"Инж.БП-КЛП-ТР доп&amp;C&amp;"Times New Roman,Regular"Списък № 7 излишни ОБВВПИ към 01.01.2025 г.&amp;R&amp;"Times New Roman,Regular"&amp;P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10"/>
  <sheetViews>
    <sheetView zoomScaleNormal="100" workbookViewId="0">
      <selection activeCell="F33" sqref="F33"/>
    </sheetView>
  </sheetViews>
  <sheetFormatPr defaultRowHeight="15.75"/>
  <cols>
    <col min="1" max="1" width="5.140625" customWidth="1"/>
    <col min="2" max="2" width="11.28515625" customWidth="1"/>
    <col min="3" max="3" width="45.5703125" style="305" customWidth="1"/>
    <col min="4" max="4" width="5.42578125" customWidth="1"/>
    <col min="5" max="5" width="4.5703125" customWidth="1"/>
    <col min="6" max="6" width="5.28515625" customWidth="1"/>
    <col min="7" max="7" width="5.140625" customWidth="1"/>
    <col min="8" max="8" width="3.42578125" customWidth="1"/>
    <col min="9" max="9" width="3.5703125" customWidth="1"/>
    <col min="10" max="10" width="6.7109375" customWidth="1"/>
    <col min="11" max="11" width="7.7109375" customWidth="1"/>
    <col min="12" max="12" width="3.28515625" customWidth="1"/>
    <col min="13" max="13" width="3.7109375" customWidth="1"/>
    <col min="14" max="14" width="5.7109375" customWidth="1"/>
    <col min="15" max="15" width="6.5703125" customWidth="1"/>
    <col min="16" max="16" width="3.42578125" customWidth="1"/>
    <col min="17" max="17" width="4.42578125" customWidth="1"/>
    <col min="18" max="18" width="6.5703125" customWidth="1"/>
    <col min="19" max="19" width="7.140625" customWidth="1"/>
    <col min="20" max="20" width="3.7109375" customWidth="1"/>
    <col min="21" max="21" width="4" customWidth="1"/>
    <col min="22" max="22" width="8.5703125" customWidth="1"/>
    <col min="23" max="23" width="9.140625" customWidth="1"/>
    <col min="24" max="24" width="8.42578125" customWidth="1"/>
    <col min="25" max="25" width="9.5703125" customWidth="1"/>
    <col min="26" max="26" width="4.7109375" customWidth="1"/>
    <col min="27" max="27" width="4.85546875" customWidth="1"/>
    <col min="28" max="28" width="5.5703125" customWidth="1"/>
    <col min="29" max="29" width="9.7109375" style="618" customWidth="1"/>
    <col min="30" max="30" width="7.7109375" style="618" customWidth="1"/>
    <col min="31" max="31" width="6.85546875" style="618" customWidth="1"/>
    <col min="32" max="32" width="6.5703125" style="621" customWidth="1"/>
    <col min="33" max="33" width="4.42578125" customWidth="1"/>
  </cols>
  <sheetData>
    <row r="1" spans="1:33" ht="15.75" customHeight="1">
      <c r="A1" s="1035" t="s">
        <v>1</v>
      </c>
      <c r="B1" s="1038" t="s">
        <v>271</v>
      </c>
      <c r="C1" s="1041" t="s">
        <v>354</v>
      </c>
      <c r="D1" s="1044" t="s">
        <v>2</v>
      </c>
      <c r="E1" s="1032" t="s">
        <v>3</v>
      </c>
      <c r="F1" s="1032" t="s">
        <v>75</v>
      </c>
      <c r="G1" s="1032" t="s">
        <v>4</v>
      </c>
      <c r="H1" s="1030" t="s">
        <v>272</v>
      </c>
      <c r="I1" s="1030"/>
      <c r="J1" s="1030"/>
      <c r="K1" s="1030"/>
      <c r="L1" s="1030" t="s">
        <v>273</v>
      </c>
      <c r="M1" s="1030"/>
      <c r="N1" s="1030"/>
      <c r="O1" s="1030"/>
      <c r="P1" s="1030" t="s">
        <v>355</v>
      </c>
      <c r="Q1" s="1030"/>
      <c r="R1" s="1030"/>
      <c r="S1" s="1030"/>
      <c r="T1" s="1030" t="s">
        <v>44</v>
      </c>
      <c r="U1" s="1030"/>
      <c r="V1" s="1030"/>
      <c r="W1" s="1030"/>
      <c r="X1" s="1030"/>
      <c r="Y1" s="1030"/>
      <c r="Z1" s="940" t="s">
        <v>77</v>
      </c>
      <c r="AA1" s="940" t="s">
        <v>78</v>
      </c>
      <c r="AB1" s="939" t="s">
        <v>79</v>
      </c>
      <c r="AC1" s="939"/>
      <c r="AD1" s="939" t="s">
        <v>80</v>
      </c>
      <c r="AE1" s="939"/>
      <c r="AF1" s="943" t="s">
        <v>81</v>
      </c>
      <c r="AG1" s="933" t="s">
        <v>9</v>
      </c>
    </row>
    <row r="2" spans="1:33" ht="17.25" customHeight="1">
      <c r="A2" s="1036"/>
      <c r="B2" s="1039"/>
      <c r="C2" s="1042"/>
      <c r="D2" s="1045"/>
      <c r="E2" s="1033"/>
      <c r="F2" s="1033"/>
      <c r="G2" s="1033"/>
      <c r="H2" s="1029" t="s">
        <v>82</v>
      </c>
      <c r="I2" s="1029"/>
      <c r="J2" s="1029"/>
      <c r="K2" s="1029"/>
      <c r="L2" s="1029" t="s">
        <v>82</v>
      </c>
      <c r="M2" s="1029"/>
      <c r="N2" s="1029"/>
      <c r="O2" s="1029"/>
      <c r="P2" s="1029" t="s">
        <v>82</v>
      </c>
      <c r="Q2" s="1029"/>
      <c r="R2" s="1029"/>
      <c r="S2" s="1029"/>
      <c r="T2" s="1029" t="s">
        <v>82</v>
      </c>
      <c r="U2" s="1029"/>
      <c r="V2" s="1029"/>
      <c r="W2" s="1029"/>
      <c r="X2" s="1029"/>
      <c r="Y2" s="1029"/>
      <c r="Z2" s="941"/>
      <c r="AA2" s="941"/>
      <c r="AB2" s="937"/>
      <c r="AC2" s="937"/>
      <c r="AD2" s="937"/>
      <c r="AE2" s="937"/>
      <c r="AF2" s="944"/>
      <c r="AG2" s="934"/>
    </row>
    <row r="3" spans="1:33" ht="72" thickBot="1">
      <c r="A3" s="1037"/>
      <c r="B3" s="1040"/>
      <c r="C3" s="1043"/>
      <c r="D3" s="1046"/>
      <c r="E3" s="1034"/>
      <c r="F3" s="1034"/>
      <c r="G3" s="1034"/>
      <c r="H3" s="795" t="s">
        <v>83</v>
      </c>
      <c r="I3" s="795" t="s">
        <v>84</v>
      </c>
      <c r="J3" s="795" t="s">
        <v>85</v>
      </c>
      <c r="K3" s="795" t="s">
        <v>44</v>
      </c>
      <c r="L3" s="795" t="s">
        <v>83</v>
      </c>
      <c r="M3" s="795" t="s">
        <v>84</v>
      </c>
      <c r="N3" s="795" t="s">
        <v>85</v>
      </c>
      <c r="O3" s="795" t="s">
        <v>44</v>
      </c>
      <c r="P3" s="795" t="s">
        <v>83</v>
      </c>
      <c r="Q3" s="795" t="s">
        <v>84</v>
      </c>
      <c r="R3" s="795" t="s">
        <v>85</v>
      </c>
      <c r="S3" s="795" t="s">
        <v>44</v>
      </c>
      <c r="T3" s="795" t="s">
        <v>83</v>
      </c>
      <c r="U3" s="795" t="s">
        <v>84</v>
      </c>
      <c r="V3" s="795" t="s">
        <v>85</v>
      </c>
      <c r="W3" s="795" t="s">
        <v>44</v>
      </c>
      <c r="X3" s="876" t="s">
        <v>86</v>
      </c>
      <c r="Y3" s="876" t="s">
        <v>87</v>
      </c>
      <c r="Z3" s="1031"/>
      <c r="AA3" s="1031"/>
      <c r="AB3" s="658" t="s">
        <v>88</v>
      </c>
      <c r="AC3" s="658" t="s">
        <v>89</v>
      </c>
      <c r="AD3" s="658" t="s">
        <v>90</v>
      </c>
      <c r="AE3" s="658" t="s">
        <v>15</v>
      </c>
      <c r="AF3" s="1027"/>
      <c r="AG3" s="1028"/>
    </row>
    <row r="4" spans="1:33" thickBot="1">
      <c r="A4" s="877" t="s">
        <v>22</v>
      </c>
      <c r="B4" s="878" t="s">
        <v>40</v>
      </c>
      <c r="C4" s="878">
        <v>3</v>
      </c>
      <c r="D4" s="878">
        <v>4</v>
      </c>
      <c r="E4" s="878">
        <v>5</v>
      </c>
      <c r="F4" s="878">
        <v>6</v>
      </c>
      <c r="G4" s="878">
        <v>7</v>
      </c>
      <c r="H4" s="878">
        <v>8</v>
      </c>
      <c r="I4" s="878">
        <v>9</v>
      </c>
      <c r="J4" s="878">
        <v>10</v>
      </c>
      <c r="K4" s="878">
        <v>11</v>
      </c>
      <c r="L4" s="878">
        <v>12</v>
      </c>
      <c r="M4" s="878">
        <v>13</v>
      </c>
      <c r="N4" s="878">
        <v>14</v>
      </c>
      <c r="O4" s="878">
        <v>15</v>
      </c>
      <c r="P4" s="878">
        <v>16</v>
      </c>
      <c r="Q4" s="878">
        <v>17</v>
      </c>
      <c r="R4" s="878">
        <v>18</v>
      </c>
      <c r="S4" s="878">
        <v>19</v>
      </c>
      <c r="T4" s="878">
        <v>20</v>
      </c>
      <c r="U4" s="878">
        <v>21</v>
      </c>
      <c r="V4" s="878">
        <v>22</v>
      </c>
      <c r="W4" s="878">
        <v>23</v>
      </c>
      <c r="X4" s="878">
        <v>24</v>
      </c>
      <c r="Y4" s="878">
        <v>25</v>
      </c>
      <c r="Z4" s="879">
        <v>26</v>
      </c>
      <c r="AA4" s="879">
        <v>27</v>
      </c>
      <c r="AB4" s="879">
        <v>28</v>
      </c>
      <c r="AC4" s="879">
        <v>29</v>
      </c>
      <c r="AD4" s="879">
        <v>30</v>
      </c>
      <c r="AE4" s="879">
        <v>31</v>
      </c>
      <c r="AF4" s="880">
        <v>32</v>
      </c>
      <c r="AG4" s="847">
        <v>33</v>
      </c>
    </row>
    <row r="5" spans="1:33" ht="15">
      <c r="A5" s="641"/>
      <c r="B5" s="120"/>
      <c r="C5" s="255" t="s">
        <v>20</v>
      </c>
      <c r="D5" s="441"/>
      <c r="E5" s="441"/>
      <c r="F5" s="441"/>
      <c r="G5" s="442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124"/>
      <c r="AA5" s="124"/>
      <c r="AB5" s="124"/>
      <c r="AC5" s="612"/>
      <c r="AD5" s="612"/>
      <c r="AE5" s="612"/>
      <c r="AF5" s="619"/>
      <c r="AG5" s="249"/>
    </row>
    <row r="6" spans="1:33" ht="15">
      <c r="A6" s="641"/>
      <c r="B6" s="120"/>
      <c r="C6" s="64" t="s">
        <v>205</v>
      </c>
      <c r="D6" s="794"/>
      <c r="E6" s="794"/>
      <c r="F6" s="794"/>
      <c r="G6" s="794"/>
      <c r="H6" s="796"/>
      <c r="I6" s="796"/>
      <c r="J6" s="796"/>
      <c r="K6" s="796"/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6"/>
      <c r="Y6" s="796"/>
      <c r="Z6" s="124"/>
      <c r="AA6" s="124"/>
      <c r="AB6" s="124"/>
      <c r="AC6" s="612"/>
      <c r="AD6" s="612"/>
      <c r="AE6" s="612"/>
      <c r="AF6" s="619"/>
      <c r="AG6" s="249"/>
    </row>
    <row r="7" spans="1:33" ht="15">
      <c r="A7" s="641"/>
      <c r="B7" s="120"/>
      <c r="C7" s="67" t="s">
        <v>320</v>
      </c>
      <c r="D7" s="794"/>
      <c r="E7" s="794"/>
      <c r="F7" s="794"/>
      <c r="G7" s="794"/>
      <c r="H7" s="796"/>
      <c r="I7" s="796"/>
      <c r="J7" s="796"/>
      <c r="K7" s="796"/>
      <c r="L7" s="796"/>
      <c r="M7" s="796"/>
      <c r="N7" s="796"/>
      <c r="O7" s="796"/>
      <c r="P7" s="796"/>
      <c r="Q7" s="796"/>
      <c r="R7" s="796"/>
      <c r="S7" s="796"/>
      <c r="T7" s="796"/>
      <c r="U7" s="796"/>
      <c r="V7" s="796"/>
      <c r="W7" s="796"/>
      <c r="X7" s="796"/>
      <c r="Y7" s="796"/>
      <c r="Z7" s="124"/>
      <c r="AA7" s="124"/>
      <c r="AB7" s="124"/>
      <c r="AC7" s="612"/>
      <c r="AD7" s="612"/>
      <c r="AE7" s="612"/>
      <c r="AF7" s="619"/>
      <c r="AG7" s="249"/>
    </row>
    <row r="8" spans="1:33" ht="15">
      <c r="A8" s="641"/>
      <c r="B8" s="120"/>
      <c r="C8" s="1026" t="s">
        <v>274</v>
      </c>
      <c r="D8" s="1026"/>
      <c r="E8" s="1026"/>
      <c r="F8" s="1026"/>
      <c r="G8" s="1026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613"/>
      <c r="AD8" s="613"/>
      <c r="AE8" s="613"/>
      <c r="AF8" s="620"/>
      <c r="AG8" s="642"/>
    </row>
    <row r="9" spans="1:33" ht="15">
      <c r="A9" s="278" t="s">
        <v>22</v>
      </c>
      <c r="B9" s="201" t="s">
        <v>275</v>
      </c>
      <c r="C9" s="183" t="s">
        <v>276</v>
      </c>
      <c r="D9" s="142" t="s">
        <v>277</v>
      </c>
      <c r="E9" s="311" t="s">
        <v>278</v>
      </c>
      <c r="F9" s="312" t="s">
        <v>28</v>
      </c>
      <c r="G9" s="312" t="s">
        <v>28</v>
      </c>
      <c r="H9" s="313"/>
      <c r="I9" s="313"/>
      <c r="J9" s="624">
        <v>27.4</v>
      </c>
      <c r="K9" s="624">
        <v>27.4</v>
      </c>
      <c r="L9" s="321"/>
      <c r="M9" s="145"/>
      <c r="N9" s="145"/>
      <c r="O9" s="145"/>
      <c r="P9" s="145"/>
      <c r="Q9" s="145"/>
      <c r="R9" s="145"/>
      <c r="S9" s="145"/>
      <c r="T9" s="322"/>
      <c r="U9" s="322"/>
      <c r="V9" s="631">
        <v>27.4</v>
      </c>
      <c r="W9" s="631">
        <v>27.4</v>
      </c>
      <c r="X9" s="145">
        <v>3.5099999999999999E-2</v>
      </c>
      <c r="Y9" s="640">
        <v>2.7400000000000001E-2</v>
      </c>
      <c r="Z9" s="317"/>
      <c r="AA9" s="317"/>
      <c r="AB9" s="317"/>
      <c r="AC9" s="614">
        <v>10</v>
      </c>
      <c r="AD9" s="615">
        <v>32</v>
      </c>
      <c r="AE9" s="615">
        <v>95</v>
      </c>
      <c r="AF9" s="309">
        <v>0.4</v>
      </c>
      <c r="AG9" s="643"/>
    </row>
    <row r="10" spans="1:33" ht="15">
      <c r="A10" s="278" t="s">
        <v>40</v>
      </c>
      <c r="B10" s="201" t="s">
        <v>275</v>
      </c>
      <c r="C10" s="183" t="s">
        <v>276</v>
      </c>
      <c r="D10" s="142" t="s">
        <v>277</v>
      </c>
      <c r="E10" s="311" t="s">
        <v>189</v>
      </c>
      <c r="F10" s="312" t="s">
        <v>254</v>
      </c>
      <c r="G10" s="312"/>
      <c r="H10" s="313"/>
      <c r="I10" s="313"/>
      <c r="J10" s="624"/>
      <c r="K10" s="624"/>
      <c r="L10" s="321"/>
      <c r="M10" s="145"/>
      <c r="N10" s="145"/>
      <c r="O10" s="145"/>
      <c r="P10" s="145"/>
      <c r="Q10" s="145"/>
      <c r="R10" s="629">
        <v>183.6</v>
      </c>
      <c r="S10" s="629">
        <v>183.6</v>
      </c>
      <c r="T10" s="322"/>
      <c r="U10" s="322"/>
      <c r="V10" s="631">
        <v>183.6</v>
      </c>
      <c r="W10" s="631">
        <v>183.6</v>
      </c>
      <c r="X10" s="145">
        <v>0.23499999999999999</v>
      </c>
      <c r="Y10" s="640">
        <v>0.18360000000000001</v>
      </c>
      <c r="Z10" s="317"/>
      <c r="AA10" s="317"/>
      <c r="AB10" s="317"/>
      <c r="AC10" s="614" t="s">
        <v>279</v>
      </c>
      <c r="AD10" s="615">
        <v>32</v>
      </c>
      <c r="AE10" s="615">
        <v>95</v>
      </c>
      <c r="AF10" s="309">
        <v>0.4</v>
      </c>
      <c r="AG10" s="643"/>
    </row>
    <row r="11" spans="1:33" s="320" customFormat="1" ht="15">
      <c r="A11" s="644"/>
      <c r="B11" s="200"/>
      <c r="C11" s="310" t="s">
        <v>27</v>
      </c>
      <c r="D11" s="307"/>
      <c r="E11" s="314"/>
      <c r="F11" s="315"/>
      <c r="G11" s="315"/>
      <c r="H11" s="316"/>
      <c r="I11" s="316"/>
      <c r="J11" s="625">
        <f>SUM(J9:J10)</f>
        <v>27.4</v>
      </c>
      <c r="K11" s="625">
        <f>SUM(K9:K10)</f>
        <v>27.4</v>
      </c>
      <c r="L11" s="324"/>
      <c r="M11" s="151"/>
      <c r="N11" s="151"/>
      <c r="O11" s="151"/>
      <c r="P11" s="151"/>
      <c r="Q11" s="151"/>
      <c r="R11" s="630">
        <f>SUM(R10)</f>
        <v>183.6</v>
      </c>
      <c r="S11" s="630">
        <f>SUM(S10)</f>
        <v>183.6</v>
      </c>
      <c r="T11" s="160"/>
      <c r="U11" s="160"/>
      <c r="V11" s="632">
        <f>SUM(V9:V10)</f>
        <v>211</v>
      </c>
      <c r="W11" s="632">
        <f>SUM(W9:W10)</f>
        <v>211</v>
      </c>
      <c r="X11" s="151">
        <f>SUM(X7:X10)</f>
        <v>0.27010000000000001</v>
      </c>
      <c r="Y11" s="151">
        <f>SUM(Y7:Y10)</f>
        <v>0.21100000000000002</v>
      </c>
      <c r="Z11" s="318"/>
      <c r="AA11" s="318"/>
      <c r="AB11" s="318"/>
      <c r="AC11" s="616"/>
      <c r="AD11" s="617"/>
      <c r="AE11" s="617"/>
      <c r="AF11" s="319"/>
      <c r="AG11" s="645"/>
    </row>
    <row r="12" spans="1:33" ht="15">
      <c r="A12" s="278" t="s">
        <v>22</v>
      </c>
      <c r="B12" s="201" t="s">
        <v>280</v>
      </c>
      <c r="C12" s="183" t="s">
        <v>281</v>
      </c>
      <c r="D12" s="142" t="s">
        <v>277</v>
      </c>
      <c r="E12" s="633" t="s">
        <v>278</v>
      </c>
      <c r="F12" s="634" t="s">
        <v>254</v>
      </c>
      <c r="G12" s="634" t="s">
        <v>25</v>
      </c>
      <c r="H12" s="144"/>
      <c r="I12" s="144"/>
      <c r="J12" s="635"/>
      <c r="K12" s="635"/>
      <c r="L12" s="636"/>
      <c r="M12" s="144"/>
      <c r="N12" s="191">
        <v>353</v>
      </c>
      <c r="O12" s="191">
        <v>353</v>
      </c>
      <c r="P12" s="144"/>
      <c r="Q12" s="144"/>
      <c r="R12" s="144"/>
      <c r="S12" s="144"/>
      <c r="T12" s="143"/>
      <c r="U12" s="143"/>
      <c r="V12" s="639">
        <f t="shared" ref="V12:W12" si="0">J12+N12+R12</f>
        <v>353</v>
      </c>
      <c r="W12" s="639">
        <f t="shared" si="0"/>
        <v>353</v>
      </c>
      <c r="X12" s="145">
        <v>0.45179999999999998</v>
      </c>
      <c r="Y12" s="145">
        <f t="shared" ref="Y12" si="1">SUM(W12/1000)</f>
        <v>0.35299999999999998</v>
      </c>
      <c r="Z12" s="144"/>
      <c r="AA12" s="144"/>
      <c r="AB12" s="144"/>
      <c r="AC12" s="637">
        <v>353</v>
      </c>
      <c r="AD12" s="638">
        <v>32</v>
      </c>
      <c r="AE12" s="638">
        <v>126</v>
      </c>
      <c r="AF12" s="309">
        <v>0.2</v>
      </c>
      <c r="AG12" s="643"/>
    </row>
    <row r="13" spans="1:33" ht="15">
      <c r="A13" s="644"/>
      <c r="B13" s="200"/>
      <c r="C13" s="310" t="s">
        <v>27</v>
      </c>
      <c r="D13" s="307"/>
      <c r="E13" s="314"/>
      <c r="F13" s="315"/>
      <c r="G13" s="315"/>
      <c r="H13" s="316"/>
      <c r="I13" s="316"/>
      <c r="J13" s="323"/>
      <c r="K13" s="323"/>
      <c r="L13" s="324"/>
      <c r="M13" s="151"/>
      <c r="N13" s="628">
        <f>SUM(N12)</f>
        <v>353</v>
      </c>
      <c r="O13" s="628">
        <f>SUM(O12)</f>
        <v>353</v>
      </c>
      <c r="P13" s="151"/>
      <c r="Q13" s="151"/>
      <c r="R13" s="151"/>
      <c r="S13" s="151"/>
      <c r="T13" s="160"/>
      <c r="U13" s="160"/>
      <c r="V13" s="189">
        <f>SUM(V12)</f>
        <v>353</v>
      </c>
      <c r="W13" s="189">
        <f>SUM(W12)</f>
        <v>353</v>
      </c>
      <c r="X13" s="151">
        <f>SUM(X12)</f>
        <v>0.45179999999999998</v>
      </c>
      <c r="Y13" s="151">
        <f>SUM(Y12)</f>
        <v>0.35299999999999998</v>
      </c>
      <c r="Z13" s="318"/>
      <c r="AA13" s="318"/>
      <c r="AB13" s="318"/>
      <c r="AC13" s="616"/>
      <c r="AD13" s="617"/>
      <c r="AE13" s="617"/>
      <c r="AF13" s="309"/>
      <c r="AG13" s="645"/>
    </row>
    <row r="14" spans="1:33" ht="15">
      <c r="A14" s="278" t="s">
        <v>22</v>
      </c>
      <c r="B14" s="143">
        <v>52.001199999999997</v>
      </c>
      <c r="C14" s="183" t="s">
        <v>282</v>
      </c>
      <c r="D14" s="142" t="s">
        <v>277</v>
      </c>
      <c r="E14" s="311" t="s">
        <v>278</v>
      </c>
      <c r="F14" s="312" t="s">
        <v>28</v>
      </c>
      <c r="G14" s="312" t="s">
        <v>28</v>
      </c>
      <c r="H14" s="313"/>
      <c r="I14" s="313"/>
      <c r="J14" s="626">
        <v>43</v>
      </c>
      <c r="K14" s="626">
        <v>43</v>
      </c>
      <c r="L14" s="321"/>
      <c r="M14" s="145"/>
      <c r="N14" s="191"/>
      <c r="O14" s="191"/>
      <c r="P14" s="145"/>
      <c r="Q14" s="145"/>
      <c r="R14" s="145"/>
      <c r="S14" s="145"/>
      <c r="T14" s="322"/>
      <c r="U14" s="322"/>
      <c r="V14" s="190">
        <f t="shared" ref="V14:W15" si="2">J14+N14+R14</f>
        <v>43</v>
      </c>
      <c r="W14" s="190">
        <f t="shared" si="2"/>
        <v>43</v>
      </c>
      <c r="X14" s="145">
        <f>W14/AE14*AD14/1000</f>
        <v>5.6437500000000002E-2</v>
      </c>
      <c r="Y14" s="145">
        <f>W14/1000</f>
        <v>4.2999999999999997E-2</v>
      </c>
      <c r="Z14" s="317"/>
      <c r="AA14" s="317"/>
      <c r="AB14" s="317"/>
      <c r="AC14" s="614">
        <v>43</v>
      </c>
      <c r="AD14" s="615">
        <v>42</v>
      </c>
      <c r="AE14" s="615">
        <v>32</v>
      </c>
      <c r="AF14" s="309">
        <v>0.2</v>
      </c>
      <c r="AG14" s="643"/>
    </row>
    <row r="15" spans="1:33" ht="15">
      <c r="A15" s="278" t="s">
        <v>40</v>
      </c>
      <c r="B15" s="143">
        <v>52.001199999999997</v>
      </c>
      <c r="C15" s="183" t="s">
        <v>282</v>
      </c>
      <c r="D15" s="142" t="s">
        <v>277</v>
      </c>
      <c r="E15" s="311" t="s">
        <v>22</v>
      </c>
      <c r="F15" s="312" t="s">
        <v>283</v>
      </c>
      <c r="G15" s="312"/>
      <c r="H15" s="313"/>
      <c r="I15" s="313"/>
      <c r="J15" s="626"/>
      <c r="K15" s="626"/>
      <c r="L15" s="321"/>
      <c r="M15" s="145"/>
      <c r="N15" s="191">
        <v>38</v>
      </c>
      <c r="O15" s="191">
        <v>38</v>
      </c>
      <c r="P15" s="145"/>
      <c r="Q15" s="145"/>
      <c r="R15" s="145"/>
      <c r="S15" s="145"/>
      <c r="T15" s="322"/>
      <c r="U15" s="322"/>
      <c r="V15" s="190">
        <f t="shared" si="2"/>
        <v>38</v>
      </c>
      <c r="W15" s="190">
        <f t="shared" si="2"/>
        <v>38</v>
      </c>
      <c r="X15" s="145">
        <f>W15/AE15*AD15/1000</f>
        <v>4.9875000000000003E-2</v>
      </c>
      <c r="Y15" s="145">
        <f>W15/1000</f>
        <v>3.7999999999999999E-2</v>
      </c>
      <c r="Z15" s="317"/>
      <c r="AA15" s="317"/>
      <c r="AB15" s="317"/>
      <c r="AC15" s="614">
        <v>38</v>
      </c>
      <c r="AD15" s="615">
        <v>42</v>
      </c>
      <c r="AE15" s="615">
        <v>32</v>
      </c>
      <c r="AF15" s="309">
        <v>0.2</v>
      </c>
      <c r="AG15" s="643"/>
    </row>
    <row r="16" spans="1:33" ht="15">
      <c r="A16" s="644"/>
      <c r="B16" s="308"/>
      <c r="C16" s="150" t="s">
        <v>27</v>
      </c>
      <c r="D16" s="307"/>
      <c r="E16" s="316"/>
      <c r="F16" s="316"/>
      <c r="G16" s="316"/>
      <c r="H16" s="316"/>
      <c r="I16" s="316"/>
      <c r="J16" s="627">
        <f>SUM(J14:J15)</f>
        <v>43</v>
      </c>
      <c r="K16" s="627">
        <f>SUM(K14:K15)</f>
        <v>43</v>
      </c>
      <c r="L16" s="325"/>
      <c r="M16" s="326"/>
      <c r="N16" s="628">
        <f>SUM(N15)</f>
        <v>38</v>
      </c>
      <c r="O16" s="628">
        <f>SUM(O15)</f>
        <v>38</v>
      </c>
      <c r="P16" s="326"/>
      <c r="Q16" s="326"/>
      <c r="R16" s="326"/>
      <c r="S16" s="326"/>
      <c r="T16" s="327"/>
      <c r="U16" s="327"/>
      <c r="V16" s="189">
        <f>SUM(V14:V15)</f>
        <v>81</v>
      </c>
      <c r="W16" s="189">
        <f>SUM(W14:W15)</f>
        <v>81</v>
      </c>
      <c r="X16" s="151">
        <f>SUM(X14:X15)</f>
        <v>0.1063125</v>
      </c>
      <c r="Y16" s="151">
        <f>SUM(Y14:Y15)</f>
        <v>8.0999999999999989E-2</v>
      </c>
      <c r="Z16" s="316"/>
      <c r="AA16" s="316"/>
      <c r="AB16" s="316"/>
      <c r="AC16" s="616"/>
      <c r="AD16" s="617"/>
      <c r="AE16" s="617"/>
      <c r="AF16" s="309"/>
      <c r="AG16" s="646"/>
    </row>
    <row r="17" spans="1:33" ht="16.5" thickBot="1">
      <c r="A17" s="647"/>
      <c r="B17" s="648"/>
      <c r="C17" s="649" t="s">
        <v>27</v>
      </c>
      <c r="D17" s="648"/>
      <c r="E17" s="650"/>
      <c r="F17" s="650"/>
      <c r="G17" s="650"/>
      <c r="H17" s="650"/>
      <c r="I17" s="650"/>
      <c r="J17" s="651"/>
      <c r="K17" s="651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3"/>
      <c r="W17" s="653"/>
      <c r="X17" s="654">
        <f>SUM(X9:X16)/2</f>
        <v>0.82821250000000002</v>
      </c>
      <c r="Y17" s="654">
        <f>SUM(Y9:Y16)/2</f>
        <v>0.64500000000000002</v>
      </c>
      <c r="Z17" s="650"/>
      <c r="AA17" s="650"/>
      <c r="AB17" s="650"/>
      <c r="AC17" s="655"/>
      <c r="AD17" s="655"/>
      <c r="AE17" s="655"/>
      <c r="AF17" s="656"/>
      <c r="AG17" s="657"/>
    </row>
    <row r="19" spans="1:33" ht="15">
      <c r="C19"/>
    </row>
    <row r="20" spans="1:33" ht="15">
      <c r="C20"/>
    </row>
    <row r="21" spans="1:33" ht="15">
      <c r="C21"/>
      <c r="X21" t="s">
        <v>190</v>
      </c>
    </row>
    <row r="22" spans="1:33" ht="15">
      <c r="C22"/>
    </row>
    <row r="23" spans="1:33" ht="15">
      <c r="C23"/>
    </row>
    <row r="24" spans="1:33" ht="15">
      <c r="C24"/>
    </row>
    <row r="25" spans="1:33" ht="15">
      <c r="C25"/>
    </row>
    <row r="26" spans="1:33" ht="15">
      <c r="C26"/>
    </row>
    <row r="27" spans="1:33" ht="15">
      <c r="C27"/>
    </row>
    <row r="28" spans="1:33" ht="15">
      <c r="C28"/>
    </row>
    <row r="29" spans="1:33" ht="15">
      <c r="C29"/>
    </row>
    <row r="30" spans="1:33" ht="15">
      <c r="C30"/>
    </row>
    <row r="31" spans="1:33" ht="15">
      <c r="C31"/>
    </row>
    <row r="32" spans="1:33" ht="15">
      <c r="C32"/>
    </row>
    <row r="33" spans="3:3" ht="15">
      <c r="C33"/>
    </row>
    <row r="34" spans="3:3" ht="15">
      <c r="C34"/>
    </row>
    <row r="35" spans="3:3" ht="15">
      <c r="C35"/>
    </row>
    <row r="36" spans="3:3" ht="15">
      <c r="C36"/>
    </row>
    <row r="37" spans="3:3" ht="15">
      <c r="C37"/>
    </row>
    <row r="38" spans="3:3" ht="15">
      <c r="C38"/>
    </row>
    <row r="39" spans="3:3" ht="15">
      <c r="C39"/>
    </row>
    <row r="40" spans="3:3" ht="15">
      <c r="C40"/>
    </row>
    <row r="41" spans="3:3" ht="15">
      <c r="C41"/>
    </row>
    <row r="42" spans="3:3" ht="15">
      <c r="C42"/>
    </row>
    <row r="43" spans="3:3" ht="15">
      <c r="C43"/>
    </row>
    <row r="44" spans="3:3" ht="15">
      <c r="C44"/>
    </row>
    <row r="45" spans="3:3" ht="15">
      <c r="C45"/>
    </row>
    <row r="46" spans="3:3" ht="15">
      <c r="C46"/>
    </row>
    <row r="47" spans="3:3" ht="15">
      <c r="C47"/>
    </row>
    <row r="48" spans="3:3" ht="15">
      <c r="C48"/>
    </row>
    <row r="49" spans="3:3" ht="15">
      <c r="C49"/>
    </row>
    <row r="50" spans="3:3" ht="15">
      <c r="C50"/>
    </row>
    <row r="51" spans="3:3" ht="15">
      <c r="C51"/>
    </row>
    <row r="52" spans="3:3" ht="15">
      <c r="C52"/>
    </row>
    <row r="53" spans="3:3" ht="15">
      <c r="C53"/>
    </row>
    <row r="54" spans="3:3" ht="15">
      <c r="C54"/>
    </row>
    <row r="55" spans="3:3" ht="15">
      <c r="C55"/>
    </row>
    <row r="56" spans="3:3" ht="15">
      <c r="C56"/>
    </row>
    <row r="57" spans="3:3" ht="15">
      <c r="C57"/>
    </row>
    <row r="58" spans="3:3" ht="15">
      <c r="C58"/>
    </row>
    <row r="59" spans="3:3" ht="15">
      <c r="C59"/>
    </row>
    <row r="60" spans="3:3" ht="15">
      <c r="C60"/>
    </row>
    <row r="61" spans="3:3" ht="15">
      <c r="C61"/>
    </row>
    <row r="62" spans="3:3" ht="15">
      <c r="C62"/>
    </row>
    <row r="63" spans="3:3" ht="15">
      <c r="C63"/>
    </row>
    <row r="64" spans="3:3" ht="15">
      <c r="C64"/>
    </row>
    <row r="65" spans="3:3" ht="15">
      <c r="C65"/>
    </row>
    <row r="66" spans="3:3" ht="15">
      <c r="C66"/>
    </row>
    <row r="67" spans="3:3" ht="15">
      <c r="C67"/>
    </row>
    <row r="68" spans="3:3" ht="15">
      <c r="C68"/>
    </row>
    <row r="69" spans="3:3" ht="15">
      <c r="C69"/>
    </row>
    <row r="70" spans="3:3" ht="15">
      <c r="C70"/>
    </row>
    <row r="71" spans="3:3" ht="15">
      <c r="C71"/>
    </row>
    <row r="72" spans="3:3" ht="15">
      <c r="C72"/>
    </row>
    <row r="73" spans="3:3" ht="15">
      <c r="C73"/>
    </row>
    <row r="74" spans="3:3" ht="15">
      <c r="C74"/>
    </row>
    <row r="75" spans="3:3" ht="15">
      <c r="C75"/>
    </row>
    <row r="76" spans="3:3" ht="15">
      <c r="C76"/>
    </row>
    <row r="77" spans="3:3" ht="15">
      <c r="C77"/>
    </row>
    <row r="78" spans="3:3" ht="15">
      <c r="C78"/>
    </row>
    <row r="79" spans="3:3" ht="15">
      <c r="C79"/>
    </row>
    <row r="80" spans="3:3" ht="15">
      <c r="C80"/>
    </row>
    <row r="81" spans="3:3" ht="15">
      <c r="C81"/>
    </row>
    <row r="82" spans="3:3" ht="15">
      <c r="C82"/>
    </row>
    <row r="83" spans="3:3" ht="15">
      <c r="C83"/>
    </row>
    <row r="84" spans="3:3" ht="15">
      <c r="C84"/>
    </row>
    <row r="85" spans="3:3" ht="15">
      <c r="C85"/>
    </row>
    <row r="86" spans="3:3" ht="15">
      <c r="C86"/>
    </row>
    <row r="87" spans="3:3" ht="15">
      <c r="C87"/>
    </row>
    <row r="88" spans="3:3" ht="15">
      <c r="C88"/>
    </row>
    <row r="89" spans="3:3" ht="15">
      <c r="C89"/>
    </row>
    <row r="90" spans="3:3" ht="15">
      <c r="C90"/>
    </row>
    <row r="91" spans="3:3" ht="15">
      <c r="C91"/>
    </row>
    <row r="92" spans="3:3" ht="15">
      <c r="C92"/>
    </row>
    <row r="93" spans="3:3" ht="15">
      <c r="C93"/>
    </row>
    <row r="94" spans="3:3" ht="15">
      <c r="C94"/>
    </row>
    <row r="95" spans="3:3" ht="15">
      <c r="C95"/>
    </row>
    <row r="96" spans="3:3" ht="15">
      <c r="C96"/>
    </row>
    <row r="97" spans="3:3" ht="15">
      <c r="C97"/>
    </row>
    <row r="98" spans="3:3" ht="15">
      <c r="C98"/>
    </row>
    <row r="99" spans="3:3" ht="15">
      <c r="C99"/>
    </row>
    <row r="100" spans="3:3" ht="15">
      <c r="C100"/>
    </row>
    <row r="101" spans="3:3" ht="15">
      <c r="C101"/>
    </row>
    <row r="102" spans="3:3" ht="15">
      <c r="C102"/>
    </row>
    <row r="103" spans="3:3" ht="15">
      <c r="C103"/>
    </row>
    <row r="104" spans="3:3" ht="15">
      <c r="C104"/>
    </row>
    <row r="105" spans="3:3" ht="15">
      <c r="C105"/>
    </row>
    <row r="106" spans="3:3" ht="15">
      <c r="C106"/>
    </row>
    <row r="107" spans="3:3" ht="15">
      <c r="C107"/>
    </row>
    <row r="108" spans="3:3" ht="15">
      <c r="C108"/>
    </row>
    <row r="109" spans="3:3" ht="15">
      <c r="C109"/>
    </row>
    <row r="110" spans="3:3" ht="15">
      <c r="C110"/>
    </row>
  </sheetData>
  <mergeCells count="22">
    <mergeCell ref="L1:O1"/>
    <mergeCell ref="A1:A3"/>
    <mergeCell ref="B1:B3"/>
    <mergeCell ref="C1:C3"/>
    <mergeCell ref="D1:D3"/>
    <mergeCell ref="E1:E3"/>
    <mergeCell ref="C8:G8"/>
    <mergeCell ref="AF1:AF3"/>
    <mergeCell ref="AG1:AG3"/>
    <mergeCell ref="H2:K2"/>
    <mergeCell ref="L2:O2"/>
    <mergeCell ref="P2:S2"/>
    <mergeCell ref="T2:Y2"/>
    <mergeCell ref="P1:S1"/>
    <mergeCell ref="T1:Y1"/>
    <mergeCell ref="Z1:Z3"/>
    <mergeCell ref="AA1:AA3"/>
    <mergeCell ref="AB1:AC2"/>
    <mergeCell ref="AD1:AE2"/>
    <mergeCell ref="F1:F3"/>
    <mergeCell ref="G1:G3"/>
    <mergeCell ref="H1:K1"/>
  </mergeCells>
  <pageMargins left="0.70866141732283472" right="0.70866141732283472" top="0.74803149606299213" bottom="0.74803149606299213" header="0.31496062992125984" footer="0.31496062992125984"/>
  <pageSetup paperSize="9" scale="90" firstPageNumber="37" orientation="landscape" useFirstPageNumber="1" r:id="rId1"/>
  <headerFooter>
    <oddFooter>&amp;L&amp;"Times New Roman,Regular"Инж.БП-СВ-ТР доп&amp;C&amp;"Times New Roman,Regular"Списък № 7  излишни ОБВВПИ към 01.01.2025 г.&amp;R&amp;"Times New Roman,Regular"&amp;P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opLeftCell="A7" zoomScaleNormal="100" workbookViewId="0">
      <selection activeCell="I33" sqref="I32:O33"/>
    </sheetView>
  </sheetViews>
  <sheetFormatPr defaultRowHeight="15"/>
  <cols>
    <col min="1" max="1" width="5" customWidth="1"/>
    <col min="3" max="3" width="49.5703125" customWidth="1"/>
    <col min="4" max="4" width="5.28515625" customWidth="1"/>
    <col min="5" max="5" width="7" customWidth="1"/>
    <col min="6" max="6" width="6.5703125" customWidth="1"/>
    <col min="7" max="7" width="5.42578125" customWidth="1"/>
    <col min="8" max="8" width="5.85546875" customWidth="1"/>
    <col min="9" max="9" width="6.5703125" customWidth="1"/>
    <col min="10" max="10" width="6" customWidth="1"/>
    <col min="11" max="11" width="8.140625" customWidth="1"/>
    <col min="12" max="12" width="7.85546875" customWidth="1"/>
    <col min="13" max="13" width="7.140625" customWidth="1"/>
    <col min="14" max="14" width="5.7109375" customWidth="1"/>
    <col min="15" max="15" width="8" customWidth="1"/>
  </cols>
  <sheetData>
    <row r="1" spans="1:25" ht="15" customHeight="1">
      <c r="A1" s="1055" t="s">
        <v>1</v>
      </c>
      <c r="B1" s="1061" t="s">
        <v>284</v>
      </c>
      <c r="C1" s="1064" t="s">
        <v>345</v>
      </c>
      <c r="D1" s="1058" t="s">
        <v>2</v>
      </c>
      <c r="E1" s="1058" t="s">
        <v>3</v>
      </c>
      <c r="F1" s="1058" t="s">
        <v>193</v>
      </c>
      <c r="G1" s="1058" t="s">
        <v>4</v>
      </c>
      <c r="H1" s="1088" t="s">
        <v>342</v>
      </c>
      <c r="I1" s="1088"/>
      <c r="J1" s="1088"/>
      <c r="K1" s="1088"/>
      <c r="L1" s="1079" t="s">
        <v>5</v>
      </c>
      <c r="M1" s="1079"/>
      <c r="N1" s="1079"/>
      <c r="O1" s="1079"/>
      <c r="P1" s="1079"/>
      <c r="Q1" s="1079"/>
      <c r="R1" s="1058" t="s">
        <v>6</v>
      </c>
      <c r="S1" s="1058" t="s">
        <v>7</v>
      </c>
      <c r="T1" s="1081" t="s">
        <v>195</v>
      </c>
      <c r="U1" s="1081"/>
      <c r="V1" s="1081" t="s">
        <v>196</v>
      </c>
      <c r="W1" s="1083"/>
      <c r="X1" s="1085" t="s">
        <v>8</v>
      </c>
      <c r="Y1" s="1067" t="s">
        <v>9</v>
      </c>
    </row>
    <row r="2" spans="1:25">
      <c r="A2" s="1056"/>
      <c r="B2" s="1062"/>
      <c r="C2" s="1065"/>
      <c r="D2" s="1059"/>
      <c r="E2" s="1059"/>
      <c r="F2" s="1059"/>
      <c r="G2" s="1059"/>
      <c r="H2" s="1089"/>
      <c r="I2" s="1089"/>
      <c r="J2" s="1089"/>
      <c r="K2" s="1089"/>
      <c r="L2" s="1080"/>
      <c r="M2" s="1080"/>
      <c r="N2" s="1080"/>
      <c r="O2" s="1080"/>
      <c r="P2" s="1080"/>
      <c r="Q2" s="1080"/>
      <c r="R2" s="1059"/>
      <c r="S2" s="1059"/>
      <c r="T2" s="1082"/>
      <c r="U2" s="1082"/>
      <c r="V2" s="1084"/>
      <c r="W2" s="1084"/>
      <c r="X2" s="1086"/>
      <c r="Y2" s="1068"/>
    </row>
    <row r="3" spans="1:25">
      <c r="A3" s="1056"/>
      <c r="B3" s="1062"/>
      <c r="C3" s="1065"/>
      <c r="D3" s="1059"/>
      <c r="E3" s="1059"/>
      <c r="F3" s="1059"/>
      <c r="G3" s="1059"/>
      <c r="H3" s="1070" t="s">
        <v>343</v>
      </c>
      <c r="I3" s="1070"/>
      <c r="J3" s="1070"/>
      <c r="K3" s="1070"/>
      <c r="L3" s="1070" t="s">
        <v>344</v>
      </c>
      <c r="M3" s="1070"/>
      <c r="N3" s="1070"/>
      <c r="O3" s="1070"/>
      <c r="P3" s="1052" t="s">
        <v>350</v>
      </c>
      <c r="Q3" s="1052" t="s">
        <v>351</v>
      </c>
      <c r="R3" s="1059"/>
      <c r="S3" s="1059"/>
      <c r="T3" s="1071" t="s">
        <v>12</v>
      </c>
      <c r="U3" s="1074" t="s">
        <v>13</v>
      </c>
      <c r="V3" s="1075" t="s">
        <v>14</v>
      </c>
      <c r="W3" s="1076" t="s">
        <v>15</v>
      </c>
      <c r="X3" s="1086"/>
      <c r="Y3" s="1068"/>
    </row>
    <row r="4" spans="1:25" ht="15" customHeight="1">
      <c r="A4" s="1056"/>
      <c r="B4" s="1062"/>
      <c r="C4" s="1065"/>
      <c r="D4" s="1059"/>
      <c r="E4" s="1059"/>
      <c r="F4" s="1059"/>
      <c r="G4" s="1059"/>
      <c r="H4" s="1070"/>
      <c r="I4" s="1070"/>
      <c r="J4" s="1070"/>
      <c r="K4" s="1070"/>
      <c r="L4" s="1070"/>
      <c r="M4" s="1070"/>
      <c r="N4" s="1070"/>
      <c r="O4" s="1070"/>
      <c r="P4" s="1053"/>
      <c r="Q4" s="1053"/>
      <c r="R4" s="1059"/>
      <c r="S4" s="1059"/>
      <c r="T4" s="1072"/>
      <c r="U4" s="1072"/>
      <c r="V4" s="1072"/>
      <c r="W4" s="1077"/>
      <c r="X4" s="1086"/>
      <c r="Y4" s="1068"/>
    </row>
    <row r="5" spans="1:25">
      <c r="A5" s="1056"/>
      <c r="B5" s="1062"/>
      <c r="C5" s="1065"/>
      <c r="D5" s="1059"/>
      <c r="E5" s="1059"/>
      <c r="F5" s="1059"/>
      <c r="G5" s="1059"/>
      <c r="H5" s="1047" t="s">
        <v>16</v>
      </c>
      <c r="I5" s="1047" t="s">
        <v>17</v>
      </c>
      <c r="J5" s="1047" t="s">
        <v>18</v>
      </c>
      <c r="K5" s="1047" t="s">
        <v>19</v>
      </c>
      <c r="L5" s="1047" t="s">
        <v>16</v>
      </c>
      <c r="M5" s="1047" t="s">
        <v>17</v>
      </c>
      <c r="N5" s="1047" t="s">
        <v>18</v>
      </c>
      <c r="O5" s="1047" t="s">
        <v>19</v>
      </c>
      <c r="P5" s="1054"/>
      <c r="Q5" s="1054"/>
      <c r="R5" s="1059"/>
      <c r="S5" s="1059"/>
      <c r="T5" s="1072"/>
      <c r="U5" s="1072"/>
      <c r="V5" s="1072"/>
      <c r="W5" s="1077"/>
      <c r="X5" s="1086"/>
      <c r="Y5" s="1068"/>
    </row>
    <row r="6" spans="1:25">
      <c r="A6" s="1056"/>
      <c r="B6" s="1062"/>
      <c r="C6" s="1065"/>
      <c r="D6" s="1059"/>
      <c r="E6" s="1059"/>
      <c r="F6" s="1059"/>
      <c r="G6" s="1059"/>
      <c r="H6" s="1048"/>
      <c r="I6" s="1048"/>
      <c r="J6" s="1048"/>
      <c r="K6" s="1048"/>
      <c r="L6" s="1048"/>
      <c r="M6" s="1048"/>
      <c r="N6" s="1048"/>
      <c r="O6" s="1048"/>
      <c r="P6" s="1050" t="s">
        <v>204</v>
      </c>
      <c r="Q6" s="1050" t="s">
        <v>204</v>
      </c>
      <c r="R6" s="1059"/>
      <c r="S6" s="1059"/>
      <c r="T6" s="1072"/>
      <c r="U6" s="1072"/>
      <c r="V6" s="1072"/>
      <c r="W6" s="1077"/>
      <c r="X6" s="1086"/>
      <c r="Y6" s="1068"/>
    </row>
    <row r="7" spans="1:25" ht="15.75" thickBot="1">
      <c r="A7" s="1057"/>
      <c r="B7" s="1063"/>
      <c r="C7" s="1066"/>
      <c r="D7" s="1060"/>
      <c r="E7" s="1060"/>
      <c r="F7" s="1060"/>
      <c r="G7" s="1060"/>
      <c r="H7" s="1049"/>
      <c r="I7" s="1049"/>
      <c r="J7" s="1049"/>
      <c r="K7" s="1049"/>
      <c r="L7" s="1049"/>
      <c r="M7" s="1049"/>
      <c r="N7" s="1049"/>
      <c r="O7" s="1049"/>
      <c r="P7" s="1051"/>
      <c r="Q7" s="1051"/>
      <c r="R7" s="1060"/>
      <c r="S7" s="1060"/>
      <c r="T7" s="1073"/>
      <c r="U7" s="1073"/>
      <c r="V7" s="1073"/>
      <c r="W7" s="1078"/>
      <c r="X7" s="1087"/>
      <c r="Y7" s="1069"/>
    </row>
    <row r="8" spans="1:25" ht="15.75" thickBot="1">
      <c r="A8" s="791">
        <v>1</v>
      </c>
      <c r="B8" s="751">
        <v>2</v>
      </c>
      <c r="C8" s="751">
        <v>3</v>
      </c>
      <c r="D8" s="751">
        <v>4</v>
      </c>
      <c r="E8" s="751">
        <v>5</v>
      </c>
      <c r="F8" s="751">
        <v>6</v>
      </c>
      <c r="G8" s="751">
        <v>7</v>
      </c>
      <c r="H8" s="751">
        <v>8</v>
      </c>
      <c r="I8" s="751">
        <v>9</v>
      </c>
      <c r="J8" s="751">
        <v>10</v>
      </c>
      <c r="K8" s="751">
        <v>11</v>
      </c>
      <c r="L8" s="751">
        <v>12</v>
      </c>
      <c r="M8" s="751">
        <v>13</v>
      </c>
      <c r="N8" s="751">
        <v>14</v>
      </c>
      <c r="O8" s="751">
        <v>15</v>
      </c>
      <c r="P8" s="752">
        <v>16</v>
      </c>
      <c r="Q8" s="752">
        <v>17</v>
      </c>
      <c r="R8" s="751">
        <v>18</v>
      </c>
      <c r="S8" s="751">
        <v>19</v>
      </c>
      <c r="T8" s="751">
        <v>20</v>
      </c>
      <c r="U8" s="751">
        <v>21</v>
      </c>
      <c r="V8" s="751">
        <v>22</v>
      </c>
      <c r="W8" s="751">
        <v>23</v>
      </c>
      <c r="X8" s="751">
        <v>24</v>
      </c>
      <c r="Y8" s="753">
        <v>25</v>
      </c>
    </row>
    <row r="9" spans="1:25" s="758" customFormat="1">
      <c r="A9" s="790"/>
      <c r="B9" s="755"/>
      <c r="C9" s="754" t="s">
        <v>20</v>
      </c>
      <c r="D9" s="755"/>
      <c r="E9" s="755"/>
      <c r="F9" s="755"/>
      <c r="G9" s="755"/>
      <c r="H9" s="755"/>
      <c r="I9" s="755"/>
      <c r="J9" s="755"/>
      <c r="K9" s="755"/>
      <c r="L9" s="755"/>
      <c r="M9" s="755"/>
      <c r="N9" s="755"/>
      <c r="O9" s="755"/>
      <c r="P9" s="756"/>
      <c r="Q9" s="756"/>
      <c r="R9" s="755"/>
      <c r="S9" s="755"/>
      <c r="T9" s="755"/>
      <c r="U9" s="755"/>
      <c r="V9" s="755"/>
      <c r="W9" s="755"/>
      <c r="X9" s="755"/>
      <c r="Y9" s="757"/>
    </row>
    <row r="10" spans="1:25">
      <c r="A10" s="784"/>
      <c r="B10" s="759"/>
      <c r="C10" s="128" t="s">
        <v>73</v>
      </c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60"/>
      <c r="Q10" s="760"/>
      <c r="R10" s="759"/>
      <c r="S10" s="759"/>
      <c r="T10" s="759"/>
      <c r="U10" s="759"/>
      <c r="V10" s="759"/>
      <c r="W10" s="759"/>
      <c r="X10" s="759"/>
      <c r="Y10" s="761"/>
    </row>
    <row r="11" spans="1:25" ht="21.75" customHeight="1">
      <c r="A11" s="784"/>
      <c r="B11" s="759"/>
      <c r="C11" s="128" t="s">
        <v>21</v>
      </c>
      <c r="D11" s="759"/>
      <c r="E11" s="759"/>
      <c r="F11" s="759"/>
      <c r="G11" s="759"/>
      <c r="H11" s="759"/>
      <c r="I11" s="759"/>
      <c r="J11" s="759"/>
      <c r="K11" s="759"/>
      <c r="L11" s="759"/>
      <c r="M11" s="759"/>
      <c r="N11" s="759"/>
      <c r="O11" s="759"/>
      <c r="P11" s="760"/>
      <c r="Q11" s="760"/>
      <c r="R11" s="759"/>
      <c r="S11" s="759"/>
      <c r="T11" s="759"/>
      <c r="U11" s="759"/>
      <c r="V11" s="759"/>
      <c r="W11" s="759"/>
      <c r="X11" s="759"/>
      <c r="Y11" s="761"/>
    </row>
    <row r="12" spans="1:25">
      <c r="A12" s="762"/>
      <c r="B12" s="763"/>
      <c r="C12" s="764" t="s">
        <v>346</v>
      </c>
      <c r="D12" s="781"/>
      <c r="E12" s="764"/>
      <c r="F12" s="764"/>
      <c r="G12" s="765"/>
      <c r="H12" s="766"/>
      <c r="I12" s="766"/>
      <c r="J12" s="766"/>
      <c r="K12" s="766"/>
      <c r="L12" s="759"/>
      <c r="M12" s="759"/>
      <c r="N12" s="759"/>
      <c r="O12" s="759"/>
      <c r="P12" s="760"/>
      <c r="Q12" s="760"/>
      <c r="R12" s="759"/>
      <c r="S12" s="759"/>
      <c r="T12" s="759"/>
      <c r="U12" s="759"/>
      <c r="V12" s="759"/>
      <c r="W12" s="759"/>
      <c r="X12" s="759"/>
      <c r="Y12" s="761"/>
    </row>
    <row r="13" spans="1:25">
      <c r="A13" s="762"/>
      <c r="B13" s="763"/>
      <c r="C13" s="767" t="s">
        <v>349</v>
      </c>
      <c r="D13" s="781"/>
      <c r="E13" s="764"/>
      <c r="F13" s="764"/>
      <c r="G13" s="765"/>
      <c r="H13" s="766"/>
      <c r="I13" s="766"/>
      <c r="J13" s="766"/>
      <c r="K13" s="766"/>
      <c r="L13" s="759"/>
      <c r="M13" s="759"/>
      <c r="N13" s="759"/>
      <c r="O13" s="759"/>
      <c r="P13" s="760"/>
      <c r="Q13" s="760"/>
      <c r="R13" s="759"/>
      <c r="S13" s="759"/>
      <c r="T13" s="759"/>
      <c r="U13" s="759"/>
      <c r="V13" s="759"/>
      <c r="W13" s="759"/>
      <c r="X13" s="759"/>
      <c r="Y13" s="761"/>
    </row>
    <row r="14" spans="1:25">
      <c r="A14" s="768">
        <v>1</v>
      </c>
      <c r="B14" s="782"/>
      <c r="C14" s="769" t="s">
        <v>347</v>
      </c>
      <c r="D14" s="770" t="s">
        <v>24</v>
      </c>
      <c r="E14" s="770">
        <v>2</v>
      </c>
      <c r="F14" s="770">
        <v>77</v>
      </c>
      <c r="G14" s="774"/>
      <c r="H14" s="771"/>
      <c r="I14" s="771">
        <v>63</v>
      </c>
      <c r="J14" s="771"/>
      <c r="K14" s="113">
        <f>SUM(H14:J14)</f>
        <v>63</v>
      </c>
      <c r="L14" s="113">
        <f>H14</f>
        <v>0</v>
      </c>
      <c r="M14" s="113">
        <f t="shared" ref="M14:N15" si="0">I14</f>
        <v>63</v>
      </c>
      <c r="N14" s="113">
        <f t="shared" si="0"/>
        <v>0</v>
      </c>
      <c r="O14" s="771">
        <f>L14+M14+N14</f>
        <v>63</v>
      </c>
      <c r="P14" s="772">
        <f>SUM(O14*W14/1000)/W14</f>
        <v>6.3E-2</v>
      </c>
      <c r="Q14" s="772">
        <f>X14*O14/1000</f>
        <v>1.89E-2</v>
      </c>
      <c r="R14" s="759"/>
      <c r="S14" s="759"/>
      <c r="T14" s="759"/>
      <c r="U14" s="759"/>
      <c r="V14" s="773">
        <v>22</v>
      </c>
      <c r="W14" s="770">
        <v>288</v>
      </c>
      <c r="X14" s="783">
        <v>0.3</v>
      </c>
      <c r="Y14" s="761"/>
    </row>
    <row r="15" spans="1:25">
      <c r="A15" s="768">
        <v>2</v>
      </c>
      <c r="B15" s="782"/>
      <c r="C15" s="769" t="s">
        <v>347</v>
      </c>
      <c r="D15" s="770" t="s">
        <v>24</v>
      </c>
      <c r="E15" s="770">
        <v>1</v>
      </c>
      <c r="F15" s="770">
        <v>75</v>
      </c>
      <c r="G15" s="774">
        <v>33</v>
      </c>
      <c r="H15" s="771"/>
      <c r="I15" s="771">
        <v>299</v>
      </c>
      <c r="J15" s="771"/>
      <c r="K15" s="113">
        <f>SUM(H15:J15)</f>
        <v>299</v>
      </c>
      <c r="L15" s="113">
        <f>H15</f>
        <v>0</v>
      </c>
      <c r="M15" s="113">
        <f t="shared" si="0"/>
        <v>299</v>
      </c>
      <c r="N15" s="113">
        <f t="shared" si="0"/>
        <v>0</v>
      </c>
      <c r="O15" s="771">
        <f>L15+M15+N15</f>
        <v>299</v>
      </c>
      <c r="P15" s="772">
        <f t="shared" ref="P15:P16" si="1">SUM(O15*W15/1000)/W15</f>
        <v>0.29899999999999999</v>
      </c>
      <c r="Q15" s="772">
        <f>X15*O15/1000</f>
        <v>8.9700000000000002E-2</v>
      </c>
      <c r="R15" s="759"/>
      <c r="S15" s="759"/>
      <c r="T15" s="759"/>
      <c r="U15" s="759"/>
      <c r="V15" s="773">
        <v>22</v>
      </c>
      <c r="W15" s="770">
        <v>288</v>
      </c>
      <c r="X15" s="783">
        <v>0.3</v>
      </c>
      <c r="Y15" s="761"/>
    </row>
    <row r="16" spans="1:25">
      <c r="A16" s="768">
        <v>3</v>
      </c>
      <c r="B16" s="782"/>
      <c r="C16" s="769" t="s">
        <v>347</v>
      </c>
      <c r="D16" s="770" t="s">
        <v>24</v>
      </c>
      <c r="E16" s="770">
        <v>3</v>
      </c>
      <c r="F16" s="770">
        <v>88</v>
      </c>
      <c r="G16" s="774"/>
      <c r="H16" s="771">
        <v>866</v>
      </c>
      <c r="I16" s="771"/>
      <c r="J16" s="771"/>
      <c r="K16" s="113">
        <f>SUM(H16:J16)</f>
        <v>866</v>
      </c>
      <c r="L16" s="113">
        <f>H16</f>
        <v>866</v>
      </c>
      <c r="M16" s="113"/>
      <c r="N16" s="113"/>
      <c r="O16" s="771">
        <f>L16+M16+N16</f>
        <v>866</v>
      </c>
      <c r="P16" s="772">
        <f t="shared" si="1"/>
        <v>0.86599999999999999</v>
      </c>
      <c r="Q16" s="772">
        <f>X16*O16/1000</f>
        <v>0.25980000000000003</v>
      </c>
      <c r="R16" s="759"/>
      <c r="S16" s="759"/>
      <c r="T16" s="759"/>
      <c r="U16" s="759"/>
      <c r="V16" s="773">
        <v>22</v>
      </c>
      <c r="W16" s="770">
        <v>288</v>
      </c>
      <c r="X16" s="783">
        <v>0.3</v>
      </c>
      <c r="Y16" s="761"/>
    </row>
    <row r="17" spans="1:25">
      <c r="A17" s="762"/>
      <c r="B17" s="763"/>
      <c r="C17" s="775" t="s">
        <v>27</v>
      </c>
      <c r="D17" s="781" t="s">
        <v>24</v>
      </c>
      <c r="E17" s="764"/>
      <c r="F17" s="764"/>
      <c r="G17" s="776"/>
      <c r="H17" s="766">
        <f>SUM(H14:H16)</f>
        <v>866</v>
      </c>
      <c r="I17" s="766">
        <f t="shared" ref="I17:N17" si="2">SUM(I14:I16)</f>
        <v>362</v>
      </c>
      <c r="J17" s="766">
        <f t="shared" si="2"/>
        <v>0</v>
      </c>
      <c r="K17" s="766">
        <f t="shared" si="2"/>
        <v>1228</v>
      </c>
      <c r="L17" s="766">
        <f t="shared" si="2"/>
        <v>866</v>
      </c>
      <c r="M17" s="766">
        <f t="shared" si="2"/>
        <v>362</v>
      </c>
      <c r="N17" s="766">
        <f t="shared" si="2"/>
        <v>0</v>
      </c>
      <c r="O17" s="777">
        <f t="shared" ref="O17" si="3">K17</f>
        <v>1228</v>
      </c>
      <c r="P17" s="778">
        <f>SUM(P14:P16)</f>
        <v>1.228</v>
      </c>
      <c r="Q17" s="778">
        <f t="shared" ref="Q17" si="4">X17*O17/1000</f>
        <v>0.36839999999999995</v>
      </c>
      <c r="R17" s="759"/>
      <c r="S17" s="759"/>
      <c r="T17" s="759"/>
      <c r="U17" s="759"/>
      <c r="V17" s="121">
        <v>22</v>
      </c>
      <c r="W17" s="121">
        <v>288</v>
      </c>
      <c r="X17" s="779">
        <v>0.3</v>
      </c>
      <c r="Y17" s="761"/>
    </row>
    <row r="18" spans="1:25">
      <c r="A18" s="768">
        <v>1</v>
      </c>
      <c r="B18" s="782"/>
      <c r="C18" s="769" t="s">
        <v>348</v>
      </c>
      <c r="D18" s="770" t="s">
        <v>24</v>
      </c>
      <c r="E18" s="770">
        <v>8</v>
      </c>
      <c r="F18" s="770">
        <v>82</v>
      </c>
      <c r="G18" s="774"/>
      <c r="H18" s="771">
        <v>74</v>
      </c>
      <c r="I18" s="771"/>
      <c r="J18" s="771"/>
      <c r="K18" s="113">
        <f>SUM(H18:J18)</f>
        <v>74</v>
      </c>
      <c r="L18" s="113">
        <f>H18</f>
        <v>74</v>
      </c>
      <c r="M18" s="113">
        <f t="shared" ref="M18:N19" si="5">I18</f>
        <v>0</v>
      </c>
      <c r="N18" s="113">
        <f t="shared" si="5"/>
        <v>0</v>
      </c>
      <c r="O18" s="771">
        <f>L18+M18+N18</f>
        <v>74</v>
      </c>
      <c r="P18" s="772">
        <f>SUM(O18*W18/1000)/W18</f>
        <v>7.3999999999999996E-2</v>
      </c>
      <c r="Q18" s="772">
        <f>X18*O18/1000</f>
        <v>2.2200000000000001E-2</v>
      </c>
      <c r="R18" s="759"/>
      <c r="S18" s="759"/>
      <c r="T18" s="759"/>
      <c r="U18" s="759"/>
      <c r="V18" s="773">
        <v>33</v>
      </c>
      <c r="W18" s="770">
        <v>88</v>
      </c>
      <c r="X18" s="783">
        <v>0.3</v>
      </c>
      <c r="Y18" s="761"/>
    </row>
    <row r="19" spans="1:25">
      <c r="A19" s="768">
        <v>2</v>
      </c>
      <c r="B19" s="782"/>
      <c r="C19" s="769" t="s">
        <v>348</v>
      </c>
      <c r="D19" s="770" t="s">
        <v>24</v>
      </c>
      <c r="E19" s="770">
        <v>10</v>
      </c>
      <c r="F19" s="770">
        <v>57</v>
      </c>
      <c r="G19" s="774">
        <v>255</v>
      </c>
      <c r="H19" s="771">
        <v>23</v>
      </c>
      <c r="I19" s="771"/>
      <c r="J19" s="771"/>
      <c r="K19" s="113">
        <f>SUM(H19:J19)</f>
        <v>23</v>
      </c>
      <c r="L19" s="113">
        <f>H19</f>
        <v>23</v>
      </c>
      <c r="M19" s="113">
        <f t="shared" si="5"/>
        <v>0</v>
      </c>
      <c r="N19" s="113">
        <f t="shared" si="5"/>
        <v>0</v>
      </c>
      <c r="O19" s="771">
        <f>L19+M19+N19</f>
        <v>23</v>
      </c>
      <c r="P19" s="772">
        <f t="shared" ref="P19:P21" si="6">SUM(O19*W19/1000)/W19</f>
        <v>2.3E-2</v>
      </c>
      <c r="Q19" s="772">
        <f>X19*O19/1000</f>
        <v>6.8999999999999999E-3</v>
      </c>
      <c r="R19" s="759"/>
      <c r="S19" s="759"/>
      <c r="T19" s="759"/>
      <c r="U19" s="759"/>
      <c r="V19" s="773">
        <v>33</v>
      </c>
      <c r="W19" s="770">
        <v>88</v>
      </c>
      <c r="X19" s="783">
        <v>0.3</v>
      </c>
      <c r="Y19" s="761"/>
    </row>
    <row r="20" spans="1:25">
      <c r="A20" s="768">
        <v>3</v>
      </c>
      <c r="B20" s="782"/>
      <c r="C20" s="769" t="s">
        <v>348</v>
      </c>
      <c r="D20" s="770" t="s">
        <v>24</v>
      </c>
      <c r="E20" s="770">
        <v>2</v>
      </c>
      <c r="F20" s="770">
        <v>61</v>
      </c>
      <c r="G20" s="774"/>
      <c r="H20" s="771">
        <v>5</v>
      </c>
      <c r="I20" s="771"/>
      <c r="J20" s="771"/>
      <c r="K20" s="113">
        <f>SUM(H20:J20)</f>
        <v>5</v>
      </c>
      <c r="L20" s="113">
        <f>H20</f>
        <v>5</v>
      </c>
      <c r="M20" s="113"/>
      <c r="N20" s="113"/>
      <c r="O20" s="771">
        <f>L20+M20+N20</f>
        <v>5</v>
      </c>
      <c r="P20" s="772">
        <f t="shared" si="6"/>
        <v>5.0000000000000001E-3</v>
      </c>
      <c r="Q20" s="772">
        <f>X20*O20/1000</f>
        <v>1.5E-3</v>
      </c>
      <c r="R20" s="759"/>
      <c r="S20" s="759"/>
      <c r="T20" s="759"/>
      <c r="U20" s="759"/>
      <c r="V20" s="773">
        <v>33</v>
      </c>
      <c r="W20" s="770">
        <v>88</v>
      </c>
      <c r="X20" s="783">
        <v>0.3</v>
      </c>
      <c r="Y20" s="761"/>
    </row>
    <row r="21" spans="1:25">
      <c r="A21" s="768">
        <v>4</v>
      </c>
      <c r="B21" s="782"/>
      <c r="C21" s="769" t="s">
        <v>348</v>
      </c>
      <c r="D21" s="770" t="s">
        <v>24</v>
      </c>
      <c r="E21" s="770">
        <v>28</v>
      </c>
      <c r="F21" s="770">
        <v>57</v>
      </c>
      <c r="G21" s="774">
        <v>255</v>
      </c>
      <c r="H21" s="771">
        <v>1</v>
      </c>
      <c r="I21" s="771"/>
      <c r="J21" s="771"/>
      <c r="K21" s="113">
        <f>SUM(H21:J21)</f>
        <v>1</v>
      </c>
      <c r="L21" s="113">
        <f>H21</f>
        <v>1</v>
      </c>
      <c r="M21" s="113"/>
      <c r="N21" s="113"/>
      <c r="O21" s="771">
        <f>L21+M21+N21</f>
        <v>1</v>
      </c>
      <c r="P21" s="772">
        <f t="shared" si="6"/>
        <v>1E-3</v>
      </c>
      <c r="Q21" s="780">
        <f>X21*O21/1000</f>
        <v>2.9999999999999997E-4</v>
      </c>
      <c r="R21" s="759"/>
      <c r="S21" s="759"/>
      <c r="T21" s="759"/>
      <c r="U21" s="759"/>
      <c r="V21" s="773">
        <v>33</v>
      </c>
      <c r="W21" s="770">
        <v>88</v>
      </c>
      <c r="X21" s="783">
        <v>0.3</v>
      </c>
      <c r="Y21" s="761"/>
    </row>
    <row r="22" spans="1:25">
      <c r="A22" s="762"/>
      <c r="B22" s="763"/>
      <c r="C22" s="775" t="s">
        <v>27</v>
      </c>
      <c r="D22" s="781" t="s">
        <v>24</v>
      </c>
      <c r="E22" s="764"/>
      <c r="F22" s="764"/>
      <c r="G22" s="776"/>
      <c r="H22" s="766">
        <f>SUM(H18:H21)</f>
        <v>103</v>
      </c>
      <c r="I22" s="766">
        <f t="shared" ref="I22:J22" si="7">SUM(I18:I20)</f>
        <v>0</v>
      </c>
      <c r="J22" s="766">
        <f t="shared" si="7"/>
        <v>0</v>
      </c>
      <c r="K22" s="766">
        <f>SUM(K18:K21)</f>
        <v>103</v>
      </c>
      <c r="L22" s="766">
        <f>SUM(L18:L21)</f>
        <v>103</v>
      </c>
      <c r="M22" s="766">
        <f t="shared" ref="M22:N22" si="8">SUM(M18:M20)</f>
        <v>0</v>
      </c>
      <c r="N22" s="766">
        <f t="shared" si="8"/>
        <v>0</v>
      </c>
      <c r="O22" s="777">
        <f t="shared" ref="O22" si="9">K22</f>
        <v>103</v>
      </c>
      <c r="P22" s="778">
        <f>SUM(P18:P21)</f>
        <v>0.10300000000000001</v>
      </c>
      <c r="Q22" s="778">
        <f>SUM(Q18:Q21)</f>
        <v>3.0900000000000004E-2</v>
      </c>
      <c r="R22" s="759"/>
      <c r="S22" s="759"/>
      <c r="T22" s="759"/>
      <c r="U22" s="759"/>
      <c r="V22" s="121">
        <v>22</v>
      </c>
      <c r="W22" s="121">
        <v>288</v>
      </c>
      <c r="X22" s="779">
        <v>0.3</v>
      </c>
      <c r="Y22" s="761"/>
    </row>
    <row r="23" spans="1:25" ht="16.5" thickBot="1">
      <c r="A23" s="785"/>
      <c r="B23" s="786"/>
      <c r="C23" s="787" t="s">
        <v>27</v>
      </c>
      <c r="D23" s="786"/>
      <c r="E23" s="786"/>
      <c r="F23" s="786"/>
      <c r="G23" s="786"/>
      <c r="H23" s="786"/>
      <c r="I23" s="786"/>
      <c r="J23" s="786"/>
      <c r="K23" s="786"/>
      <c r="L23" s="786"/>
      <c r="M23" s="786"/>
      <c r="N23" s="786"/>
      <c r="O23" s="786"/>
      <c r="P23" s="788">
        <f>SUM(P14:P22)/2</f>
        <v>1.331</v>
      </c>
      <c r="Q23" s="788">
        <f>SUM(Q14:Q22)/2</f>
        <v>0.39929999999999999</v>
      </c>
      <c r="R23" s="786"/>
      <c r="S23" s="786"/>
      <c r="T23" s="786"/>
      <c r="U23" s="786"/>
      <c r="V23" s="786"/>
      <c r="W23" s="786"/>
      <c r="X23" s="786"/>
      <c r="Y23" s="789"/>
    </row>
  </sheetData>
  <mergeCells count="33">
    <mergeCell ref="Y1:Y7"/>
    <mergeCell ref="H3:K4"/>
    <mergeCell ref="L3:O4"/>
    <mergeCell ref="T3:T7"/>
    <mergeCell ref="U3:U7"/>
    <mergeCell ref="V3:V7"/>
    <mergeCell ref="W3:W7"/>
    <mergeCell ref="L1:Q2"/>
    <mergeCell ref="R1:R7"/>
    <mergeCell ref="S1:S7"/>
    <mergeCell ref="T1:U2"/>
    <mergeCell ref="V1:W2"/>
    <mergeCell ref="X1:X7"/>
    <mergeCell ref="H1:K2"/>
    <mergeCell ref="H5:H7"/>
    <mergeCell ref="I5:I7"/>
    <mergeCell ref="A1:A7"/>
    <mergeCell ref="D1:D7"/>
    <mergeCell ref="E1:E7"/>
    <mergeCell ref="F1:F7"/>
    <mergeCell ref="G1:G7"/>
    <mergeCell ref="B1:B7"/>
    <mergeCell ref="C1:C7"/>
    <mergeCell ref="J5:J7"/>
    <mergeCell ref="K5:K7"/>
    <mergeCell ref="L5:L7"/>
    <mergeCell ref="M5:M7"/>
    <mergeCell ref="N5:N7"/>
    <mergeCell ref="O5:O7"/>
    <mergeCell ref="P6:P7"/>
    <mergeCell ref="Q6:Q7"/>
    <mergeCell ref="P3:P5"/>
    <mergeCell ref="Q3:Q5"/>
  </mergeCells>
  <pageMargins left="0.70866141732283472" right="0.70866141732283472" top="0.74803149606299213" bottom="0.74803149606299213" header="0.31496062992125984" footer="0.31496062992125984"/>
  <pageSetup paperSize="9" scale="90" firstPageNumber="40" orientation="landscape" useFirstPageNumber="1" r:id="rId1"/>
  <headerFooter>
    <oddFooter>&amp;L&amp;"Times New Roman,Regular"АСП-КЛП-ТР доп&amp;C&amp;"Times New Roman,Regular"Списък № 7 излишни ОБВВПИ към 01.01.2025 г.&amp;R&amp;"Times New Roman,Regular"&amp;P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1"/>
  <sheetViews>
    <sheetView topLeftCell="A7" zoomScaleNormal="100" workbookViewId="0">
      <selection activeCell="K20" sqref="K20"/>
    </sheetView>
  </sheetViews>
  <sheetFormatPr defaultRowHeight="15"/>
  <cols>
    <col min="1" max="1" width="6.42578125" style="343" customWidth="1"/>
    <col min="2" max="2" width="11.28515625" style="343" customWidth="1"/>
    <col min="3" max="3" width="45.7109375" style="339" customWidth="1"/>
    <col min="4" max="4" width="5.140625" style="339" customWidth="1"/>
    <col min="5" max="5" width="6.42578125" style="339" customWidth="1"/>
    <col min="6" max="7" width="6.140625" style="339" customWidth="1"/>
    <col min="8" max="8" width="6" style="339" customWidth="1"/>
    <col min="9" max="9" width="6.7109375" style="339" customWidth="1"/>
    <col min="10" max="10" width="6.5703125" style="339" customWidth="1"/>
    <col min="11" max="11" width="7" style="339" customWidth="1"/>
    <col min="12" max="12" width="7.28515625" style="344" customWidth="1"/>
    <col min="13" max="14" width="6.7109375" style="344" customWidth="1"/>
    <col min="15" max="15" width="8.7109375" style="344" customWidth="1"/>
    <col min="16" max="16" width="10.42578125" style="345" customWidth="1"/>
    <col min="17" max="17" width="13.42578125" style="345" customWidth="1"/>
    <col min="18" max="18" width="6" style="346" customWidth="1"/>
    <col min="19" max="19" width="5.140625" style="346" customWidth="1"/>
    <col min="20" max="20" width="8.7109375" style="340" customWidth="1"/>
    <col min="21" max="21" width="9.140625" style="340" customWidth="1"/>
    <col min="22" max="22" width="8.7109375" style="340" customWidth="1"/>
    <col min="23" max="23" width="6.5703125" style="340" customWidth="1"/>
    <col min="24" max="24" width="10.7109375" style="340" customWidth="1"/>
    <col min="25" max="25" width="11.42578125" style="346" customWidth="1"/>
    <col min="26" max="16384" width="9.140625" style="339"/>
  </cols>
  <sheetData>
    <row r="1" spans="1:53" s="328" customFormat="1" ht="60" customHeight="1">
      <c r="A1" s="1108" t="s">
        <v>1</v>
      </c>
      <c r="B1" s="1111" t="s">
        <v>284</v>
      </c>
      <c r="C1" s="1111" t="s">
        <v>46</v>
      </c>
      <c r="D1" s="1100" t="s">
        <v>47</v>
      </c>
      <c r="E1" s="1100" t="s">
        <v>48</v>
      </c>
      <c r="F1" s="1100" t="s">
        <v>49</v>
      </c>
      <c r="G1" s="1100" t="s">
        <v>50</v>
      </c>
      <c r="H1" s="1103" t="s">
        <v>285</v>
      </c>
      <c r="I1" s="1103"/>
      <c r="J1" s="1103"/>
      <c r="K1" s="1103"/>
      <c r="L1" s="1095" t="s">
        <v>19</v>
      </c>
      <c r="M1" s="1095"/>
      <c r="N1" s="1095"/>
      <c r="O1" s="1095"/>
      <c r="P1" s="1095"/>
      <c r="Q1" s="1095"/>
      <c r="R1" s="1097" t="s">
        <v>6</v>
      </c>
      <c r="S1" s="1097" t="s">
        <v>7</v>
      </c>
      <c r="T1" s="1095" t="s">
        <v>195</v>
      </c>
      <c r="U1" s="1095"/>
      <c r="V1" s="1095" t="s">
        <v>196</v>
      </c>
      <c r="W1" s="1095"/>
      <c r="X1" s="1097" t="s">
        <v>286</v>
      </c>
      <c r="Y1" s="1090" t="s">
        <v>9</v>
      </c>
    </row>
    <row r="2" spans="1:53" s="328" customFormat="1" ht="39.950000000000003" customHeight="1">
      <c r="A2" s="1109"/>
      <c r="B2" s="1104"/>
      <c r="C2" s="1104"/>
      <c r="D2" s="1101"/>
      <c r="E2" s="1101"/>
      <c r="F2" s="1101"/>
      <c r="G2" s="1101"/>
      <c r="H2" s="1104" t="s">
        <v>287</v>
      </c>
      <c r="I2" s="1104"/>
      <c r="J2" s="1104"/>
      <c r="K2" s="1104"/>
      <c r="L2" s="1105" t="s">
        <v>287</v>
      </c>
      <c r="M2" s="1105"/>
      <c r="N2" s="1105"/>
      <c r="O2" s="1105"/>
      <c r="P2" s="1106" t="s">
        <v>10</v>
      </c>
      <c r="Q2" s="1106" t="s">
        <v>11</v>
      </c>
      <c r="R2" s="1098"/>
      <c r="S2" s="1098"/>
      <c r="T2" s="1093" t="s">
        <v>12</v>
      </c>
      <c r="U2" s="1093" t="s">
        <v>13</v>
      </c>
      <c r="V2" s="1093" t="s">
        <v>288</v>
      </c>
      <c r="W2" s="1093" t="s">
        <v>289</v>
      </c>
      <c r="X2" s="1098"/>
      <c r="Y2" s="1091"/>
    </row>
    <row r="3" spans="1:53" s="330" customFormat="1" ht="74.25" customHeight="1" thickBot="1">
      <c r="A3" s="1110"/>
      <c r="B3" s="1112"/>
      <c r="C3" s="1112"/>
      <c r="D3" s="1102"/>
      <c r="E3" s="1102"/>
      <c r="F3" s="1102"/>
      <c r="G3" s="1102"/>
      <c r="H3" s="683" t="s">
        <v>16</v>
      </c>
      <c r="I3" s="684" t="s">
        <v>17</v>
      </c>
      <c r="J3" s="683" t="s">
        <v>18</v>
      </c>
      <c r="K3" s="683" t="s">
        <v>44</v>
      </c>
      <c r="L3" s="685" t="s">
        <v>16</v>
      </c>
      <c r="M3" s="685" t="s">
        <v>17</v>
      </c>
      <c r="N3" s="685" t="s">
        <v>18</v>
      </c>
      <c r="O3" s="685" t="s">
        <v>44</v>
      </c>
      <c r="P3" s="1107"/>
      <c r="Q3" s="1107"/>
      <c r="R3" s="1099"/>
      <c r="S3" s="1099"/>
      <c r="T3" s="1094"/>
      <c r="U3" s="1094"/>
      <c r="V3" s="1094"/>
      <c r="W3" s="1094"/>
      <c r="X3" s="1099"/>
      <c r="Y3" s="1092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</row>
    <row r="4" spans="1:53" s="330" customFormat="1" ht="16.5" customHeight="1" thickBot="1">
      <c r="A4" s="881">
        <v>1</v>
      </c>
      <c r="B4" s="882">
        <v>2</v>
      </c>
      <c r="C4" s="883">
        <v>3</v>
      </c>
      <c r="D4" s="884">
        <v>4</v>
      </c>
      <c r="E4" s="883">
        <v>5</v>
      </c>
      <c r="F4" s="883">
        <v>6</v>
      </c>
      <c r="G4" s="882">
        <v>7</v>
      </c>
      <c r="H4" s="885">
        <v>8</v>
      </c>
      <c r="I4" s="886">
        <v>9</v>
      </c>
      <c r="J4" s="885">
        <v>10</v>
      </c>
      <c r="K4" s="887">
        <v>11</v>
      </c>
      <c r="L4" s="885">
        <v>12</v>
      </c>
      <c r="M4" s="887">
        <v>13</v>
      </c>
      <c r="N4" s="885">
        <v>14</v>
      </c>
      <c r="O4" s="887">
        <v>15</v>
      </c>
      <c r="P4" s="882">
        <v>16</v>
      </c>
      <c r="Q4" s="882">
        <v>17</v>
      </c>
      <c r="R4" s="883">
        <v>18</v>
      </c>
      <c r="S4" s="882">
        <v>19</v>
      </c>
      <c r="T4" s="883">
        <v>20</v>
      </c>
      <c r="U4" s="882">
        <v>21</v>
      </c>
      <c r="V4" s="883">
        <v>22</v>
      </c>
      <c r="W4" s="882">
        <v>23</v>
      </c>
      <c r="X4" s="883">
        <v>24</v>
      </c>
      <c r="Y4" s="888">
        <v>25</v>
      </c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</row>
    <row r="5" spans="1:53" s="37" customFormat="1" ht="15" customHeight="1">
      <c r="A5" s="679"/>
      <c r="B5" s="49"/>
      <c r="C5" s="255" t="s">
        <v>20</v>
      </c>
      <c r="D5" s="680"/>
      <c r="E5" s="681"/>
      <c r="F5" s="681"/>
      <c r="G5" s="49"/>
      <c r="H5" s="681"/>
      <c r="I5" s="49"/>
      <c r="J5" s="681"/>
      <c r="K5" s="49"/>
      <c r="L5" s="681"/>
      <c r="M5" s="49"/>
      <c r="N5" s="681"/>
      <c r="O5" s="49"/>
      <c r="P5" s="49"/>
      <c r="Q5" s="49"/>
      <c r="R5" s="681"/>
      <c r="S5" s="49"/>
      <c r="T5" s="681"/>
      <c r="U5" s="49"/>
      <c r="V5" s="681"/>
      <c r="W5" s="49"/>
      <c r="X5" s="681"/>
      <c r="Y5" s="682"/>
    </row>
    <row r="6" spans="1:53" s="38" customFormat="1" ht="18" customHeight="1">
      <c r="A6" s="659"/>
      <c r="B6" s="49"/>
      <c r="C6" s="64" t="s">
        <v>205</v>
      </c>
      <c r="D6" s="50"/>
      <c r="E6" s="51"/>
      <c r="F6" s="51"/>
      <c r="G6" s="48"/>
      <c r="H6" s="51"/>
      <c r="I6" s="48"/>
      <c r="J6" s="51"/>
      <c r="K6" s="48"/>
      <c r="L6" s="51"/>
      <c r="M6" s="48"/>
      <c r="N6" s="51"/>
      <c r="O6" s="48"/>
      <c r="P6" s="52"/>
      <c r="Q6" s="53"/>
      <c r="R6" s="51"/>
      <c r="S6" s="48"/>
      <c r="T6" s="51"/>
      <c r="U6" s="48"/>
      <c r="V6" s="51"/>
      <c r="W6" s="48"/>
      <c r="X6" s="51"/>
      <c r="Y6" s="660"/>
    </row>
    <row r="7" spans="1:53" s="330" customFormat="1" ht="16.5" customHeight="1">
      <c r="A7" s="661"/>
      <c r="B7" s="596"/>
      <c r="C7" s="444" t="s">
        <v>290</v>
      </c>
      <c r="D7" s="595"/>
      <c r="E7" s="595"/>
      <c r="F7" s="595"/>
      <c r="G7" s="595"/>
      <c r="H7" s="348"/>
      <c r="I7" s="349"/>
      <c r="J7" s="348"/>
      <c r="K7" s="348"/>
      <c r="L7" s="350"/>
      <c r="M7" s="350"/>
      <c r="N7" s="350"/>
      <c r="O7" s="350"/>
      <c r="P7" s="597"/>
      <c r="Q7" s="597"/>
      <c r="R7" s="594"/>
      <c r="S7" s="594"/>
      <c r="T7" s="594"/>
      <c r="U7" s="594"/>
      <c r="V7" s="594"/>
      <c r="W7" s="594"/>
      <c r="X7" s="594"/>
      <c r="Y7" s="662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  <c r="AT7" s="329"/>
      <c r="AU7" s="329"/>
      <c r="AV7" s="329"/>
      <c r="AW7" s="329"/>
      <c r="AX7" s="329"/>
      <c r="AY7" s="329"/>
      <c r="AZ7" s="329"/>
      <c r="BA7" s="329"/>
    </row>
    <row r="8" spans="1:53" s="331" customFormat="1" ht="21" customHeight="1">
      <c r="A8" s="663"/>
      <c r="B8" s="353"/>
      <c r="C8" s="443" t="s">
        <v>298</v>
      </c>
      <c r="D8" s="354"/>
      <c r="E8" s="355"/>
      <c r="F8" s="355"/>
      <c r="G8" s="355"/>
      <c r="H8" s="348"/>
      <c r="I8" s="348"/>
      <c r="J8" s="348"/>
      <c r="K8" s="348"/>
      <c r="L8" s="356"/>
      <c r="M8" s="356"/>
      <c r="N8" s="356"/>
      <c r="O8" s="356"/>
      <c r="P8" s="357"/>
      <c r="Q8" s="357"/>
      <c r="R8" s="358"/>
      <c r="S8" s="358"/>
      <c r="T8" s="359"/>
      <c r="U8" s="359"/>
      <c r="V8" s="359"/>
      <c r="W8" s="359"/>
      <c r="X8" s="360"/>
      <c r="Y8" s="664"/>
    </row>
    <row r="9" spans="1:53" s="331" customFormat="1" ht="21" customHeight="1">
      <c r="A9" s="663"/>
      <c r="B9" s="353"/>
      <c r="C9" s="351" t="s">
        <v>291</v>
      </c>
      <c r="D9" s="354"/>
      <c r="E9" s="355"/>
      <c r="F9" s="355"/>
      <c r="G9" s="355"/>
      <c r="H9" s="348"/>
      <c r="I9" s="348"/>
      <c r="J9" s="348"/>
      <c r="K9" s="348"/>
      <c r="L9" s="356"/>
      <c r="M9" s="356"/>
      <c r="N9" s="356"/>
      <c r="O9" s="356"/>
      <c r="P9" s="357"/>
      <c r="Q9" s="357"/>
      <c r="R9" s="358"/>
      <c r="S9" s="358"/>
      <c r="T9" s="359"/>
      <c r="U9" s="359"/>
      <c r="V9" s="359"/>
      <c r="W9" s="359"/>
      <c r="X9" s="360"/>
      <c r="Y9" s="664"/>
    </row>
    <row r="10" spans="1:53" s="331" customFormat="1" ht="21" customHeight="1">
      <c r="A10" s="663">
        <v>1</v>
      </c>
      <c r="B10" s="353">
        <v>50.16</v>
      </c>
      <c r="C10" s="354" t="s">
        <v>292</v>
      </c>
      <c r="D10" s="361" t="s">
        <v>24</v>
      </c>
      <c r="E10" s="332" t="s">
        <v>22</v>
      </c>
      <c r="F10" s="332" t="s">
        <v>293</v>
      </c>
      <c r="G10" s="355"/>
      <c r="H10" s="533">
        <v>1</v>
      </c>
      <c r="I10" s="689" t="s">
        <v>294</v>
      </c>
      <c r="J10" s="689" t="s">
        <v>294</v>
      </c>
      <c r="K10" s="533">
        <v>1</v>
      </c>
      <c r="L10" s="533">
        <v>1</v>
      </c>
      <c r="M10" s="689" t="s">
        <v>294</v>
      </c>
      <c r="N10" s="689" t="s">
        <v>294</v>
      </c>
      <c r="O10" s="533">
        <v>1</v>
      </c>
      <c r="P10" s="379">
        <f>SUM((O10/W10)*V10)/1000</f>
        <v>1.9559999999999998E-2</v>
      </c>
      <c r="Q10" s="379">
        <f>SUM(O10*X10)/1000</f>
        <v>4.4299999999999999E-3</v>
      </c>
      <c r="R10" s="333" t="s">
        <v>294</v>
      </c>
      <c r="S10" s="333" t="s">
        <v>294</v>
      </c>
      <c r="T10" s="333" t="s">
        <v>294</v>
      </c>
      <c r="U10" s="596">
        <v>1</v>
      </c>
      <c r="V10" s="596">
        <v>19.559999999999999</v>
      </c>
      <c r="W10" s="596">
        <v>1</v>
      </c>
      <c r="X10" s="362">
        <v>4.43</v>
      </c>
      <c r="Y10" s="664"/>
    </row>
    <row r="11" spans="1:53" s="329" customFormat="1" ht="21" customHeight="1">
      <c r="A11" s="665">
        <v>2</v>
      </c>
      <c r="B11" s="365">
        <v>50.35</v>
      </c>
      <c r="C11" s="366" t="s">
        <v>295</v>
      </c>
      <c r="D11" s="367" t="s">
        <v>24</v>
      </c>
      <c r="E11" s="368">
        <v>1</v>
      </c>
      <c r="F11" s="368" t="s">
        <v>63</v>
      </c>
      <c r="G11" s="369"/>
      <c r="H11" s="690">
        <v>1</v>
      </c>
      <c r="I11" s="691" t="s">
        <v>294</v>
      </c>
      <c r="J11" s="691" t="s">
        <v>294</v>
      </c>
      <c r="K11" s="691">
        <v>1</v>
      </c>
      <c r="L11" s="690">
        <v>1</v>
      </c>
      <c r="M11" s="691" t="s">
        <v>294</v>
      </c>
      <c r="N11" s="691" t="s">
        <v>294</v>
      </c>
      <c r="O11" s="691">
        <v>1</v>
      </c>
      <c r="P11" s="380">
        <f>SUM((O11/W11)*V11)/1000</f>
        <v>1.444E-2</v>
      </c>
      <c r="Q11" s="380">
        <f>SUM(O11*X11)/1000</f>
        <v>4.8200000000000005E-3</v>
      </c>
      <c r="R11" s="334" t="s">
        <v>294</v>
      </c>
      <c r="S11" s="334" t="s">
        <v>294</v>
      </c>
      <c r="T11" s="334" t="s">
        <v>294</v>
      </c>
      <c r="U11" s="370">
        <v>1</v>
      </c>
      <c r="V11" s="370">
        <v>14.44</v>
      </c>
      <c r="W11" s="370">
        <v>1</v>
      </c>
      <c r="X11" s="371">
        <v>4.82</v>
      </c>
      <c r="Y11" s="666"/>
    </row>
    <row r="12" spans="1:53" s="329" customFormat="1" ht="21" customHeight="1">
      <c r="A12" s="665">
        <v>3</v>
      </c>
      <c r="B12" s="365">
        <v>50.35</v>
      </c>
      <c r="C12" s="366" t="s">
        <v>295</v>
      </c>
      <c r="D12" s="367" t="s">
        <v>24</v>
      </c>
      <c r="E12" s="368">
        <v>1</v>
      </c>
      <c r="F12" s="368" t="s">
        <v>63</v>
      </c>
      <c r="G12" s="369"/>
      <c r="H12" s="691" t="s">
        <v>294</v>
      </c>
      <c r="I12" s="691" t="s">
        <v>294</v>
      </c>
      <c r="J12" s="691">
        <v>1</v>
      </c>
      <c r="K12" s="691">
        <v>1</v>
      </c>
      <c r="L12" s="691" t="s">
        <v>294</v>
      </c>
      <c r="M12" s="691" t="s">
        <v>294</v>
      </c>
      <c r="N12" s="691">
        <v>1</v>
      </c>
      <c r="O12" s="691">
        <v>1</v>
      </c>
      <c r="P12" s="380">
        <f t="shared" ref="P12:P16" si="0">SUM((O12/W12)*V12)/1000</f>
        <v>1.444E-2</v>
      </c>
      <c r="Q12" s="380">
        <f t="shared" ref="Q12:Q16" si="1">SUM(O12*X12)/1000</f>
        <v>4.8200000000000005E-3</v>
      </c>
      <c r="R12" s="334" t="s">
        <v>294</v>
      </c>
      <c r="S12" s="334" t="s">
        <v>294</v>
      </c>
      <c r="T12" s="334" t="s">
        <v>294</v>
      </c>
      <c r="U12" s="370">
        <v>1</v>
      </c>
      <c r="V12" s="370">
        <v>14.44</v>
      </c>
      <c r="W12" s="370">
        <v>1</v>
      </c>
      <c r="X12" s="371">
        <v>4.82</v>
      </c>
      <c r="Y12" s="666"/>
    </row>
    <row r="13" spans="1:53" s="329" customFormat="1" ht="21" customHeight="1">
      <c r="A13" s="665">
        <v>4</v>
      </c>
      <c r="B13" s="365">
        <v>50.35</v>
      </c>
      <c r="C13" s="366" t="s">
        <v>295</v>
      </c>
      <c r="D13" s="367" t="s">
        <v>24</v>
      </c>
      <c r="E13" s="368" t="s">
        <v>22</v>
      </c>
      <c r="F13" s="368" t="s">
        <v>41</v>
      </c>
      <c r="G13" s="369"/>
      <c r="H13" s="691" t="s">
        <v>294</v>
      </c>
      <c r="I13" s="691" t="s">
        <v>294</v>
      </c>
      <c r="J13" s="691">
        <v>1</v>
      </c>
      <c r="K13" s="691">
        <v>1</v>
      </c>
      <c r="L13" s="691" t="s">
        <v>294</v>
      </c>
      <c r="M13" s="691" t="s">
        <v>294</v>
      </c>
      <c r="N13" s="691">
        <v>1</v>
      </c>
      <c r="O13" s="691">
        <v>1</v>
      </c>
      <c r="P13" s="380">
        <f t="shared" si="0"/>
        <v>1.444E-2</v>
      </c>
      <c r="Q13" s="380">
        <f t="shared" si="1"/>
        <v>4.8200000000000005E-3</v>
      </c>
      <c r="R13" s="334" t="s">
        <v>294</v>
      </c>
      <c r="S13" s="334" t="s">
        <v>294</v>
      </c>
      <c r="T13" s="334" t="s">
        <v>294</v>
      </c>
      <c r="U13" s="370">
        <v>1</v>
      </c>
      <c r="V13" s="370">
        <v>14.44</v>
      </c>
      <c r="W13" s="370">
        <v>1</v>
      </c>
      <c r="X13" s="371">
        <v>4.82</v>
      </c>
      <c r="Y13" s="666"/>
    </row>
    <row r="14" spans="1:53" s="378" customFormat="1" ht="21" customHeight="1">
      <c r="A14" s="667"/>
      <c r="B14" s="351"/>
      <c r="C14" s="372" t="s">
        <v>27</v>
      </c>
      <c r="D14" s="373"/>
      <c r="E14" s="374"/>
      <c r="F14" s="374"/>
      <c r="G14" s="352"/>
      <c r="H14" s="692">
        <f>SUM(H10:H13)</f>
        <v>2</v>
      </c>
      <c r="I14" s="692"/>
      <c r="J14" s="692">
        <f>SUM(J12:J13)</f>
        <v>2</v>
      </c>
      <c r="K14" s="692">
        <f>SUM(K10:K13)</f>
        <v>4</v>
      </c>
      <c r="L14" s="692">
        <f>SUM(L10:L13)</f>
        <v>2</v>
      </c>
      <c r="M14" s="692"/>
      <c r="N14" s="692">
        <f>SUM(N12:N13)</f>
        <v>2</v>
      </c>
      <c r="O14" s="692">
        <f>SUM(O10:O13)</f>
        <v>4</v>
      </c>
      <c r="P14" s="381">
        <f>SUM(P10:P13)</f>
        <v>6.2879999999999991E-2</v>
      </c>
      <c r="Q14" s="381">
        <f>SUM(Q10:Q13)</f>
        <v>1.8890000000000004E-2</v>
      </c>
      <c r="R14" s="375"/>
      <c r="S14" s="375"/>
      <c r="T14" s="375"/>
      <c r="U14" s="376"/>
      <c r="V14" s="376"/>
      <c r="W14" s="376"/>
      <c r="X14" s="377"/>
      <c r="Y14" s="668"/>
    </row>
    <row r="15" spans="1:53" s="331" customFormat="1" ht="21" customHeight="1">
      <c r="A15" s="663">
        <v>1</v>
      </c>
      <c r="B15" s="353">
        <v>50.128999999999998</v>
      </c>
      <c r="C15" s="354" t="s">
        <v>296</v>
      </c>
      <c r="D15" s="361" t="s">
        <v>24</v>
      </c>
      <c r="E15" s="332" t="s">
        <v>115</v>
      </c>
      <c r="F15" s="332" t="s">
        <v>297</v>
      </c>
      <c r="G15" s="355"/>
      <c r="H15" s="689">
        <v>1</v>
      </c>
      <c r="I15" s="689" t="s">
        <v>294</v>
      </c>
      <c r="J15" s="689" t="s">
        <v>294</v>
      </c>
      <c r="K15" s="689">
        <v>1</v>
      </c>
      <c r="L15" s="689">
        <v>1</v>
      </c>
      <c r="M15" s="689" t="s">
        <v>294</v>
      </c>
      <c r="N15" s="689" t="s">
        <v>294</v>
      </c>
      <c r="O15" s="689">
        <v>1</v>
      </c>
      <c r="P15" s="379">
        <f t="shared" si="0"/>
        <v>2.0699999999999999E-4</v>
      </c>
      <c r="Q15" s="379">
        <f t="shared" si="1"/>
        <v>1.6800000000000002E-4</v>
      </c>
      <c r="R15" s="333" t="s">
        <v>294</v>
      </c>
      <c r="S15" s="333" t="s">
        <v>294</v>
      </c>
      <c r="T15" s="333" t="s">
        <v>294</v>
      </c>
      <c r="U15" s="333">
        <v>1</v>
      </c>
      <c r="V15" s="333">
        <v>13.247999999999999</v>
      </c>
      <c r="W15" s="333">
        <v>64</v>
      </c>
      <c r="X15" s="362">
        <v>0.16800000000000001</v>
      </c>
      <c r="Y15" s="664"/>
    </row>
    <row r="16" spans="1:53" s="335" customFormat="1" ht="21" customHeight="1">
      <c r="A16" s="669">
        <v>2</v>
      </c>
      <c r="B16" s="363">
        <v>50.128999999999998</v>
      </c>
      <c r="C16" s="364" t="s">
        <v>296</v>
      </c>
      <c r="D16" s="361" t="s">
        <v>24</v>
      </c>
      <c r="E16" s="332" t="s">
        <v>40</v>
      </c>
      <c r="F16" s="332" t="s">
        <v>143</v>
      </c>
      <c r="G16" s="363"/>
      <c r="H16" s="689">
        <v>320</v>
      </c>
      <c r="I16" s="689" t="s">
        <v>294</v>
      </c>
      <c r="J16" s="689" t="s">
        <v>294</v>
      </c>
      <c r="K16" s="689">
        <v>320</v>
      </c>
      <c r="L16" s="689">
        <v>320</v>
      </c>
      <c r="M16" s="689" t="s">
        <v>294</v>
      </c>
      <c r="N16" s="689" t="s">
        <v>294</v>
      </c>
      <c r="O16" s="689">
        <v>320</v>
      </c>
      <c r="P16" s="379">
        <f t="shared" si="0"/>
        <v>6.6239999999999993E-2</v>
      </c>
      <c r="Q16" s="379">
        <f t="shared" si="1"/>
        <v>5.3760000000000002E-2</v>
      </c>
      <c r="R16" s="333" t="s">
        <v>294</v>
      </c>
      <c r="S16" s="333" t="s">
        <v>294</v>
      </c>
      <c r="T16" s="333" t="s">
        <v>294</v>
      </c>
      <c r="U16" s="334">
        <v>320</v>
      </c>
      <c r="V16" s="333">
        <v>13.247999999999999</v>
      </c>
      <c r="W16" s="333">
        <v>64</v>
      </c>
      <c r="X16" s="362">
        <v>0.16800000000000001</v>
      </c>
      <c r="Y16" s="670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329"/>
      <c r="AX16" s="329"/>
      <c r="AY16" s="329"/>
      <c r="AZ16" s="329"/>
      <c r="BA16" s="329"/>
    </row>
    <row r="17" spans="1:53" s="388" customFormat="1" ht="21" customHeight="1">
      <c r="A17" s="671"/>
      <c r="B17" s="382"/>
      <c r="C17" s="372" t="s">
        <v>27</v>
      </c>
      <c r="D17" s="383"/>
      <c r="E17" s="384"/>
      <c r="F17" s="384"/>
      <c r="G17" s="382"/>
      <c r="H17" s="693">
        <f>SUM(H15:H16)</f>
        <v>321</v>
      </c>
      <c r="I17" s="693"/>
      <c r="J17" s="693"/>
      <c r="K17" s="693">
        <f>SUM(K15:K16)</f>
        <v>321</v>
      </c>
      <c r="L17" s="693">
        <f>SUM(L15:L16)</f>
        <v>321</v>
      </c>
      <c r="M17" s="693"/>
      <c r="N17" s="693"/>
      <c r="O17" s="693">
        <f>SUM(O15:O16)</f>
        <v>321</v>
      </c>
      <c r="P17" s="386">
        <f>SUM(P15:P16)</f>
        <v>6.6446999999999992E-2</v>
      </c>
      <c r="Q17" s="386">
        <f>SUM(Q15:Q16)</f>
        <v>5.3928000000000004E-2</v>
      </c>
      <c r="R17" s="385"/>
      <c r="S17" s="385"/>
      <c r="T17" s="385"/>
      <c r="U17" s="375"/>
      <c r="V17" s="385"/>
      <c r="W17" s="385"/>
      <c r="X17" s="387"/>
      <c r="Y17" s="672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8"/>
      <c r="AY17" s="378"/>
      <c r="AZ17" s="378"/>
      <c r="BA17" s="378"/>
    </row>
    <row r="18" spans="1:53" ht="16.5" thickBot="1">
      <c r="A18" s="673"/>
      <c r="B18" s="674"/>
      <c r="C18" s="686" t="s">
        <v>27</v>
      </c>
      <c r="D18" s="687"/>
      <c r="E18" s="687"/>
      <c r="F18" s="687"/>
      <c r="G18" s="687"/>
      <c r="H18" s="687"/>
      <c r="I18" s="687"/>
      <c r="J18" s="687"/>
      <c r="K18" s="687"/>
      <c r="L18" s="687"/>
      <c r="M18" s="687"/>
      <c r="N18" s="687"/>
      <c r="O18" s="687"/>
      <c r="P18" s="688">
        <f>SUM(P10:P17)/2</f>
        <v>0.129327</v>
      </c>
      <c r="Q18" s="688">
        <f>SUM(Q10:Q17)/2</f>
        <v>7.2818000000000008E-2</v>
      </c>
      <c r="R18" s="675"/>
      <c r="S18" s="676"/>
      <c r="T18" s="675"/>
      <c r="U18" s="677"/>
      <c r="V18" s="677"/>
      <c r="W18" s="677"/>
      <c r="X18" s="677"/>
      <c r="Y18" s="678"/>
    </row>
    <row r="19" spans="1:53">
      <c r="A19" s="336"/>
      <c r="B19" s="336"/>
      <c r="C19" s="337"/>
      <c r="D19" s="336"/>
      <c r="E19" s="336"/>
      <c r="F19" s="336"/>
      <c r="G19" s="336"/>
      <c r="H19" s="336"/>
      <c r="I19" s="336"/>
      <c r="J19" s="336"/>
      <c r="K19" s="336"/>
      <c r="L19" s="341"/>
      <c r="M19" s="342"/>
      <c r="N19" s="342"/>
      <c r="O19" s="1096"/>
      <c r="P19" s="1096"/>
      <c r="Q19" s="1096"/>
      <c r="R19" s="1096"/>
      <c r="S19" s="342"/>
      <c r="T19" s="342"/>
      <c r="U19" s="1096"/>
      <c r="V19" s="1096"/>
      <c r="W19" s="1096"/>
      <c r="X19" s="1096"/>
      <c r="Y19" s="342"/>
      <c r="Z19" s="342"/>
      <c r="AA19" s="342"/>
    </row>
    <row r="20" spans="1:53">
      <c r="A20" s="336"/>
      <c r="B20" s="336"/>
      <c r="C20" s="337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8"/>
      <c r="Q20" s="338"/>
      <c r="R20" s="330"/>
      <c r="S20" s="330"/>
      <c r="T20" s="330"/>
      <c r="U20" s="330"/>
      <c r="V20" s="330"/>
      <c r="W20" s="330"/>
      <c r="X20" s="330"/>
      <c r="Y20" s="330"/>
    </row>
    <row r="21" spans="1:53">
      <c r="A21" s="336"/>
      <c r="B21" s="336"/>
      <c r="C21" s="337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8"/>
      <c r="Q21" s="338"/>
      <c r="R21" s="330"/>
      <c r="S21" s="330"/>
      <c r="T21" s="330"/>
      <c r="U21" s="330"/>
      <c r="V21" s="330"/>
      <c r="W21" s="330"/>
      <c r="X21" s="330"/>
      <c r="Y21" s="330"/>
    </row>
    <row r="22" spans="1:53">
      <c r="A22" s="336"/>
      <c r="B22" s="336"/>
      <c r="C22" s="337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8"/>
      <c r="Q22" s="338"/>
      <c r="R22" s="330"/>
      <c r="S22" s="330"/>
      <c r="T22" s="330"/>
      <c r="U22" s="330"/>
      <c r="V22" s="330"/>
      <c r="W22" s="330"/>
      <c r="X22" s="330"/>
      <c r="Y22" s="330"/>
    </row>
    <row r="23" spans="1:53">
      <c r="A23" s="336"/>
      <c r="B23" s="336"/>
      <c r="C23" s="337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8"/>
      <c r="Q23" s="338"/>
      <c r="R23" s="330"/>
      <c r="S23" s="330"/>
      <c r="T23" s="330"/>
      <c r="U23" s="330"/>
      <c r="V23" s="330"/>
      <c r="W23" s="330"/>
      <c r="X23" s="330"/>
      <c r="Y23" s="330"/>
    </row>
    <row r="24" spans="1:53">
      <c r="A24" s="336"/>
      <c r="B24" s="336"/>
      <c r="C24" s="337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8"/>
      <c r="Q24" s="338"/>
      <c r="R24" s="330"/>
      <c r="S24" s="330"/>
      <c r="T24" s="330"/>
      <c r="U24" s="330"/>
      <c r="V24" s="330"/>
      <c r="W24" s="330"/>
      <c r="X24" s="330"/>
      <c r="Y24" s="330"/>
    </row>
    <row r="25" spans="1:53">
      <c r="A25" s="336"/>
      <c r="B25" s="336"/>
      <c r="C25" s="337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8"/>
      <c r="Q25" s="338"/>
      <c r="R25" s="330"/>
      <c r="S25" s="330"/>
      <c r="T25" s="330"/>
      <c r="U25" s="330"/>
      <c r="V25" s="330"/>
      <c r="W25" s="330"/>
      <c r="X25" s="330"/>
      <c r="Y25" s="330"/>
    </row>
    <row r="26" spans="1:53">
      <c r="A26" s="336"/>
      <c r="B26" s="336"/>
      <c r="C26" s="337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8"/>
      <c r="Q26" s="338"/>
      <c r="R26" s="330"/>
      <c r="S26" s="330"/>
      <c r="T26" s="330"/>
      <c r="U26" s="330"/>
      <c r="V26" s="330"/>
      <c r="W26" s="330"/>
      <c r="X26" s="330"/>
      <c r="Y26" s="330"/>
    </row>
    <row r="27" spans="1:53">
      <c r="A27" s="336"/>
      <c r="B27" s="336"/>
      <c r="C27" s="337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8"/>
      <c r="Q27" s="338"/>
      <c r="R27" s="330"/>
      <c r="S27" s="330"/>
      <c r="T27" s="330"/>
      <c r="U27" s="330"/>
      <c r="V27" s="330"/>
      <c r="W27" s="330"/>
      <c r="X27" s="330"/>
      <c r="Y27" s="330"/>
    </row>
    <row r="28" spans="1:53">
      <c r="A28" s="336"/>
      <c r="B28" s="336"/>
      <c r="C28" s="337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8"/>
      <c r="Q28" s="338"/>
      <c r="R28" s="330"/>
      <c r="S28" s="330"/>
      <c r="T28" s="330"/>
      <c r="U28" s="330"/>
      <c r="V28" s="330"/>
      <c r="W28" s="330"/>
      <c r="X28" s="330"/>
      <c r="Y28" s="330"/>
    </row>
    <row r="29" spans="1:53">
      <c r="A29" s="336"/>
      <c r="B29" s="336"/>
      <c r="C29" s="337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8"/>
      <c r="Q29" s="338"/>
      <c r="R29" s="330"/>
      <c r="S29" s="330"/>
      <c r="T29" s="330"/>
      <c r="U29" s="330"/>
      <c r="V29" s="330"/>
      <c r="W29" s="330"/>
      <c r="X29" s="330"/>
      <c r="Y29" s="330"/>
    </row>
    <row r="30" spans="1:53">
      <c r="A30" s="336"/>
      <c r="B30" s="336"/>
      <c r="C30" s="337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8"/>
      <c r="Q30" s="338"/>
      <c r="R30" s="330"/>
      <c r="S30" s="330"/>
      <c r="T30" s="330"/>
      <c r="U30" s="330"/>
      <c r="V30" s="330"/>
      <c r="W30" s="330"/>
      <c r="X30" s="330"/>
      <c r="Y30" s="330"/>
    </row>
    <row r="31" spans="1:53">
      <c r="A31" s="336"/>
      <c r="B31" s="336"/>
      <c r="C31" s="337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8"/>
      <c r="Q31" s="338"/>
      <c r="R31" s="330"/>
      <c r="S31" s="330"/>
      <c r="T31" s="330"/>
      <c r="U31" s="330"/>
      <c r="V31" s="330"/>
      <c r="W31" s="330"/>
      <c r="X31" s="330"/>
      <c r="Y31" s="330"/>
    </row>
    <row r="32" spans="1:53">
      <c r="A32" s="336"/>
      <c r="B32" s="336"/>
      <c r="C32" s="337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8"/>
      <c r="Q32" s="338"/>
      <c r="R32" s="330"/>
      <c r="S32" s="330"/>
      <c r="T32" s="330"/>
      <c r="U32" s="330"/>
      <c r="V32" s="330"/>
      <c r="W32" s="330"/>
      <c r="X32" s="330"/>
      <c r="Y32" s="330"/>
    </row>
    <row r="33" spans="1:25">
      <c r="A33" s="336"/>
      <c r="B33" s="336"/>
      <c r="C33" s="337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8"/>
      <c r="Q33" s="338"/>
      <c r="R33" s="330"/>
      <c r="S33" s="330"/>
      <c r="T33" s="330"/>
      <c r="U33" s="330"/>
      <c r="V33" s="330"/>
      <c r="W33" s="330"/>
      <c r="X33" s="330"/>
      <c r="Y33" s="330"/>
    </row>
    <row r="34" spans="1:25">
      <c r="A34" s="336"/>
      <c r="B34" s="336"/>
      <c r="C34" s="337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8"/>
      <c r="Q34" s="338"/>
      <c r="R34" s="330"/>
      <c r="S34" s="330"/>
      <c r="T34" s="330"/>
      <c r="U34" s="330"/>
      <c r="V34" s="330"/>
      <c r="W34" s="330"/>
      <c r="X34" s="330"/>
      <c r="Y34" s="330"/>
    </row>
    <row r="35" spans="1:25">
      <c r="A35" s="336"/>
      <c r="B35" s="336"/>
      <c r="C35" s="337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8"/>
      <c r="Q35" s="338"/>
      <c r="R35" s="330"/>
      <c r="S35" s="330"/>
      <c r="T35" s="330"/>
      <c r="U35" s="330"/>
      <c r="V35" s="330"/>
      <c r="W35" s="330"/>
      <c r="X35" s="330"/>
      <c r="Y35" s="330"/>
    </row>
    <row r="36" spans="1:25">
      <c r="A36" s="336"/>
      <c r="B36" s="336"/>
      <c r="C36" s="337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8"/>
      <c r="Q36" s="338"/>
      <c r="R36" s="330"/>
      <c r="S36" s="330"/>
      <c r="T36" s="330"/>
      <c r="U36" s="330"/>
      <c r="V36" s="330"/>
      <c r="W36" s="330"/>
      <c r="X36" s="330"/>
      <c r="Y36" s="330"/>
    </row>
    <row r="37" spans="1:25">
      <c r="A37" s="336"/>
      <c r="B37" s="336"/>
      <c r="C37" s="337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8"/>
      <c r="Q37" s="338"/>
      <c r="R37" s="330"/>
      <c r="S37" s="330"/>
      <c r="T37" s="330"/>
      <c r="U37" s="330"/>
      <c r="V37" s="330"/>
      <c r="W37" s="330"/>
      <c r="X37" s="330"/>
      <c r="Y37" s="330"/>
    </row>
    <row r="38" spans="1:25">
      <c r="A38" s="336"/>
      <c r="B38" s="336"/>
      <c r="C38" s="337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8"/>
      <c r="Q38" s="338"/>
      <c r="R38" s="330"/>
      <c r="S38" s="330"/>
      <c r="T38" s="330"/>
      <c r="U38" s="330"/>
      <c r="V38" s="330"/>
      <c r="W38" s="330"/>
      <c r="X38" s="330"/>
      <c r="Y38" s="330"/>
    </row>
    <row r="39" spans="1:25">
      <c r="A39" s="336"/>
      <c r="B39" s="336"/>
      <c r="C39" s="337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8"/>
      <c r="Q39" s="338"/>
      <c r="R39" s="330"/>
      <c r="S39" s="330"/>
      <c r="T39" s="330"/>
      <c r="U39" s="330"/>
      <c r="V39" s="330"/>
      <c r="W39" s="330"/>
      <c r="X39" s="330"/>
      <c r="Y39" s="330"/>
    </row>
    <row r="40" spans="1:25">
      <c r="A40" s="336"/>
      <c r="B40" s="336"/>
      <c r="C40" s="337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8"/>
      <c r="Q40" s="338"/>
      <c r="R40" s="330"/>
      <c r="S40" s="330"/>
      <c r="T40" s="330"/>
      <c r="U40" s="330"/>
      <c r="V40" s="330"/>
      <c r="W40" s="330"/>
      <c r="X40" s="330"/>
      <c r="Y40" s="330"/>
    </row>
    <row r="41" spans="1:25">
      <c r="A41" s="336"/>
      <c r="B41" s="336"/>
      <c r="C41" s="337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8"/>
      <c r="Q41" s="338"/>
      <c r="R41" s="330"/>
      <c r="S41" s="330"/>
      <c r="T41" s="330"/>
      <c r="U41" s="330"/>
      <c r="V41" s="330"/>
      <c r="W41" s="330"/>
      <c r="X41" s="330"/>
      <c r="Y41" s="330"/>
    </row>
    <row r="42" spans="1:25">
      <c r="A42" s="336"/>
      <c r="B42" s="336"/>
      <c r="C42" s="337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8"/>
      <c r="Q42" s="338"/>
      <c r="R42" s="330"/>
      <c r="S42" s="330"/>
      <c r="T42" s="330"/>
      <c r="U42" s="330"/>
      <c r="V42" s="330"/>
      <c r="W42" s="330"/>
      <c r="X42" s="330"/>
      <c r="Y42" s="330"/>
    </row>
    <row r="43" spans="1:25">
      <c r="A43" s="336"/>
      <c r="B43" s="336"/>
      <c r="C43" s="337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8"/>
      <c r="Q43" s="338"/>
      <c r="R43" s="330"/>
      <c r="S43" s="330"/>
      <c r="T43" s="330"/>
      <c r="U43" s="330"/>
      <c r="V43" s="330"/>
      <c r="W43" s="330"/>
      <c r="X43" s="330"/>
      <c r="Y43" s="330"/>
    </row>
    <row r="44" spans="1:25">
      <c r="A44" s="336"/>
      <c r="B44" s="336"/>
      <c r="C44" s="337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8"/>
      <c r="Q44" s="338"/>
      <c r="R44" s="330"/>
      <c r="S44" s="330"/>
      <c r="T44" s="330"/>
      <c r="U44" s="330"/>
      <c r="V44" s="330"/>
      <c r="W44" s="330"/>
      <c r="X44" s="330"/>
      <c r="Y44" s="330"/>
    </row>
    <row r="45" spans="1:25">
      <c r="A45" s="336"/>
      <c r="B45" s="336"/>
      <c r="C45" s="337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8"/>
      <c r="Q45" s="338"/>
      <c r="R45" s="330"/>
      <c r="S45" s="330"/>
      <c r="T45" s="330"/>
      <c r="U45" s="330"/>
      <c r="V45" s="330"/>
      <c r="W45" s="330"/>
      <c r="X45" s="330"/>
      <c r="Y45" s="330"/>
    </row>
    <row r="46" spans="1:25">
      <c r="A46" s="336"/>
      <c r="B46" s="336"/>
      <c r="C46" s="337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8"/>
      <c r="Q46" s="338"/>
      <c r="R46" s="330"/>
      <c r="S46" s="330"/>
      <c r="T46" s="330"/>
      <c r="U46" s="330"/>
      <c r="V46" s="330"/>
      <c r="W46" s="330"/>
      <c r="X46" s="330"/>
      <c r="Y46" s="330"/>
    </row>
    <row r="47" spans="1:25">
      <c r="A47" s="336"/>
      <c r="B47" s="336"/>
      <c r="C47" s="337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8"/>
      <c r="Q47" s="338"/>
      <c r="R47" s="330"/>
      <c r="S47" s="330"/>
      <c r="T47" s="330"/>
      <c r="U47" s="330"/>
      <c r="V47" s="330"/>
      <c r="W47" s="330"/>
      <c r="X47" s="330"/>
      <c r="Y47" s="330"/>
    </row>
    <row r="48" spans="1:25">
      <c r="A48" s="336"/>
      <c r="B48" s="336"/>
      <c r="C48" s="337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8"/>
      <c r="Q48" s="338"/>
      <c r="R48" s="330"/>
      <c r="S48" s="330"/>
      <c r="T48" s="330"/>
      <c r="U48" s="330"/>
      <c r="V48" s="330"/>
      <c r="W48" s="330"/>
      <c r="X48" s="330"/>
      <c r="Y48" s="330"/>
    </row>
    <row r="49" spans="1:25">
      <c r="A49" s="336"/>
      <c r="B49" s="336"/>
      <c r="C49" s="337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8"/>
      <c r="Q49" s="338"/>
      <c r="R49" s="330"/>
      <c r="S49" s="330"/>
      <c r="T49" s="330"/>
      <c r="U49" s="330"/>
      <c r="V49" s="330"/>
      <c r="W49" s="330"/>
      <c r="X49" s="330"/>
      <c r="Y49" s="330"/>
    </row>
    <row r="50" spans="1:25">
      <c r="A50" s="336"/>
      <c r="B50" s="336"/>
      <c r="C50" s="337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8"/>
      <c r="Q50" s="338"/>
      <c r="R50" s="330"/>
      <c r="S50" s="330"/>
      <c r="T50" s="330"/>
      <c r="U50" s="330"/>
      <c r="V50" s="330"/>
      <c r="W50" s="330"/>
      <c r="X50" s="330"/>
      <c r="Y50" s="330"/>
    </row>
    <row r="51" spans="1:25">
      <c r="A51" s="336"/>
      <c r="B51" s="336"/>
      <c r="C51" s="337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8"/>
      <c r="Q51" s="338"/>
      <c r="R51" s="330"/>
      <c r="S51" s="330"/>
      <c r="T51" s="330"/>
      <c r="U51" s="330"/>
      <c r="V51" s="330"/>
      <c r="W51" s="330"/>
      <c r="X51" s="330"/>
      <c r="Y51" s="330"/>
    </row>
    <row r="52" spans="1:25">
      <c r="A52" s="336"/>
      <c r="B52" s="336"/>
      <c r="C52" s="337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8"/>
      <c r="Q52" s="338"/>
      <c r="R52" s="330"/>
      <c r="S52" s="330"/>
      <c r="T52" s="330"/>
      <c r="U52" s="330"/>
      <c r="V52" s="330"/>
      <c r="W52" s="330"/>
      <c r="X52" s="330"/>
      <c r="Y52" s="330"/>
    </row>
    <row r="53" spans="1:25">
      <c r="A53" s="336"/>
      <c r="B53" s="336"/>
      <c r="C53" s="337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8"/>
      <c r="Q53" s="338"/>
      <c r="R53" s="330"/>
      <c r="S53" s="330"/>
      <c r="T53" s="330"/>
      <c r="U53" s="330"/>
      <c r="V53" s="330"/>
      <c r="W53" s="330"/>
      <c r="X53" s="330"/>
      <c r="Y53" s="330"/>
    </row>
    <row r="54" spans="1:25">
      <c r="A54" s="336"/>
      <c r="B54" s="336"/>
      <c r="C54" s="337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8"/>
      <c r="Q54" s="338"/>
      <c r="R54" s="330"/>
      <c r="S54" s="330"/>
      <c r="T54" s="330"/>
      <c r="U54" s="330"/>
      <c r="V54" s="330"/>
      <c r="W54" s="330"/>
      <c r="X54" s="330"/>
      <c r="Y54" s="330"/>
    </row>
    <row r="55" spans="1:25">
      <c r="A55" s="339"/>
      <c r="B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</row>
    <row r="56" spans="1:25">
      <c r="R56" s="342"/>
      <c r="T56" s="342"/>
    </row>
    <row r="57" spans="1:25">
      <c r="R57" s="342"/>
      <c r="T57" s="342"/>
    </row>
    <row r="58" spans="1:25">
      <c r="U58" s="342"/>
      <c r="V58" s="342"/>
    </row>
    <row r="60" spans="1:25">
      <c r="P60" s="347"/>
      <c r="Q60" s="347"/>
    </row>
    <row r="61" spans="1:25">
      <c r="P61" s="347"/>
      <c r="Q61" s="347"/>
    </row>
  </sheetData>
  <mergeCells count="25">
    <mergeCell ref="F1:F3"/>
    <mergeCell ref="A1:A3"/>
    <mergeCell ref="B1:B3"/>
    <mergeCell ref="C1:C3"/>
    <mergeCell ref="D1:D3"/>
    <mergeCell ref="E1:E3"/>
    <mergeCell ref="O19:R19"/>
    <mergeCell ref="U19:X19"/>
    <mergeCell ref="V1:W1"/>
    <mergeCell ref="X1:X3"/>
    <mergeCell ref="G1:G3"/>
    <mergeCell ref="H1:K1"/>
    <mergeCell ref="L1:Q1"/>
    <mergeCell ref="R1:R3"/>
    <mergeCell ref="S1:S3"/>
    <mergeCell ref="H2:K2"/>
    <mergeCell ref="L2:O2"/>
    <mergeCell ref="P2:P3"/>
    <mergeCell ref="Q2:Q3"/>
    <mergeCell ref="Y1:Y3"/>
    <mergeCell ref="U2:U3"/>
    <mergeCell ref="V2:V3"/>
    <mergeCell ref="T1:U1"/>
    <mergeCell ref="W2:W3"/>
    <mergeCell ref="T2:T3"/>
  </mergeCells>
  <pageMargins left="0.70866141732283472" right="0.70866141732283472" top="0.74803149606299213" bottom="0.74803149606299213" header="0.31496062992125984" footer="0.31496062992125984"/>
  <pageSetup paperSize="9" scale="90" firstPageNumber="43" orientation="landscape" useFirstPageNumber="1" r:id="rId1"/>
  <headerFooter>
    <oddFooter>&amp;L&amp;"Times New Roman,Regular"АСП-ВВС-ТР доп&amp;C&amp;"Times New Roman,Regular"Списък № 7 излишни ОБВВПИ към 01.01.2025 г.&amp;R&amp;"Times New Roman,Regular"&amp;P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zoomScaleNormal="100" workbookViewId="0">
      <selection activeCell="O24" sqref="O24"/>
    </sheetView>
  </sheetViews>
  <sheetFormatPr defaultRowHeight="51" customHeight="1"/>
  <cols>
    <col min="1" max="1" width="5.7109375" style="561" customWidth="1"/>
    <col min="2" max="2" width="9.5703125" style="561" customWidth="1"/>
    <col min="3" max="3" width="53.42578125" style="562" customWidth="1"/>
    <col min="4" max="4" width="4.28515625" style="562" customWidth="1"/>
    <col min="5" max="5" width="4.7109375" style="562" customWidth="1"/>
    <col min="6" max="6" width="5" style="562" customWidth="1"/>
    <col min="7" max="7" width="5.42578125" style="562" customWidth="1"/>
    <col min="8" max="8" width="6.7109375" style="562" customWidth="1"/>
    <col min="9" max="10" width="5" style="562" customWidth="1"/>
    <col min="11" max="11" width="7.85546875" style="562" customWidth="1"/>
    <col min="12" max="12" width="5.42578125" style="563" customWidth="1"/>
    <col min="13" max="13" width="6.85546875" style="563" customWidth="1"/>
    <col min="14" max="14" width="5.140625" style="563" customWidth="1"/>
    <col min="15" max="15" width="8.7109375" style="563" customWidth="1"/>
    <col min="16" max="16" width="10.140625" style="564" customWidth="1"/>
    <col min="17" max="17" width="10" style="564" customWidth="1"/>
    <col min="18" max="18" width="4.85546875" style="565" customWidth="1"/>
    <col min="19" max="19" width="4.42578125" style="565" customWidth="1"/>
    <col min="20" max="20" width="5.42578125" style="566" customWidth="1"/>
    <col min="21" max="21" width="9.28515625" style="566" customWidth="1"/>
    <col min="22" max="22" width="7.85546875" style="566" customWidth="1"/>
    <col min="23" max="23" width="7" style="566" customWidth="1"/>
    <col min="24" max="24" width="9.28515625" style="566" customWidth="1"/>
    <col min="25" max="25" width="8.28515625" style="565" customWidth="1"/>
    <col min="26" max="16384" width="9.140625" style="562"/>
  </cols>
  <sheetData>
    <row r="1" spans="1:25" s="567" customFormat="1" ht="25.5" customHeight="1">
      <c r="A1" s="1132" t="s">
        <v>1</v>
      </c>
      <c r="B1" s="1135" t="s">
        <v>299</v>
      </c>
      <c r="C1" s="1135" t="s">
        <v>46</v>
      </c>
      <c r="D1" s="1126" t="s">
        <v>47</v>
      </c>
      <c r="E1" s="1126" t="s">
        <v>48</v>
      </c>
      <c r="F1" s="1126" t="s">
        <v>49</v>
      </c>
      <c r="G1" s="1126" t="s">
        <v>50</v>
      </c>
      <c r="H1" s="1129" t="s">
        <v>326</v>
      </c>
      <c r="I1" s="1130"/>
      <c r="J1" s="1130"/>
      <c r="K1" s="1131"/>
      <c r="L1" s="1115" t="s">
        <v>19</v>
      </c>
      <c r="M1" s="1115"/>
      <c r="N1" s="1115"/>
      <c r="O1" s="1115"/>
      <c r="P1" s="1115"/>
      <c r="Q1" s="1115"/>
      <c r="R1" s="1116" t="s">
        <v>6</v>
      </c>
      <c r="S1" s="1116" t="s">
        <v>7</v>
      </c>
      <c r="T1" s="1115" t="s">
        <v>195</v>
      </c>
      <c r="U1" s="1115"/>
      <c r="V1" s="1115" t="s">
        <v>196</v>
      </c>
      <c r="W1" s="1115"/>
      <c r="X1" s="1116" t="s">
        <v>286</v>
      </c>
      <c r="Y1" s="1117" t="s">
        <v>9</v>
      </c>
    </row>
    <row r="2" spans="1:25" s="567" customFormat="1" ht="25.5" customHeight="1">
      <c r="A2" s="1133"/>
      <c r="B2" s="1136"/>
      <c r="C2" s="1136"/>
      <c r="D2" s="1127"/>
      <c r="E2" s="1127"/>
      <c r="F2" s="1127"/>
      <c r="G2" s="1127"/>
      <c r="H2" s="1120" t="s">
        <v>287</v>
      </c>
      <c r="I2" s="1121"/>
      <c r="J2" s="1121"/>
      <c r="K2" s="1122"/>
      <c r="L2" s="1123" t="s">
        <v>287</v>
      </c>
      <c r="M2" s="1123"/>
      <c r="N2" s="1123"/>
      <c r="O2" s="1123"/>
      <c r="P2" s="1124" t="s">
        <v>10</v>
      </c>
      <c r="Q2" s="1124" t="s">
        <v>11</v>
      </c>
      <c r="R2" s="1113"/>
      <c r="S2" s="1113"/>
      <c r="T2" s="1113" t="s">
        <v>12</v>
      </c>
      <c r="U2" s="1113" t="s">
        <v>13</v>
      </c>
      <c r="V2" s="1113" t="s">
        <v>288</v>
      </c>
      <c r="W2" s="1113" t="s">
        <v>289</v>
      </c>
      <c r="X2" s="1113"/>
      <c r="Y2" s="1118"/>
    </row>
    <row r="3" spans="1:25" s="568" customFormat="1" ht="40.5" customHeight="1" thickBot="1">
      <c r="A3" s="1134"/>
      <c r="B3" s="1137"/>
      <c r="C3" s="1137"/>
      <c r="D3" s="1128"/>
      <c r="E3" s="1128"/>
      <c r="F3" s="1128"/>
      <c r="G3" s="1128"/>
      <c r="H3" s="728" t="s">
        <v>16</v>
      </c>
      <c r="I3" s="728" t="s">
        <v>17</v>
      </c>
      <c r="J3" s="728" t="s">
        <v>18</v>
      </c>
      <c r="K3" s="728" t="s">
        <v>44</v>
      </c>
      <c r="L3" s="729" t="s">
        <v>16</v>
      </c>
      <c r="M3" s="729" t="s">
        <v>17</v>
      </c>
      <c r="N3" s="729" t="s">
        <v>18</v>
      </c>
      <c r="O3" s="729" t="s">
        <v>19</v>
      </c>
      <c r="P3" s="1125"/>
      <c r="Q3" s="1125"/>
      <c r="R3" s="1114"/>
      <c r="S3" s="1114"/>
      <c r="T3" s="1114"/>
      <c r="U3" s="1114"/>
      <c r="V3" s="1114"/>
      <c r="W3" s="1114"/>
      <c r="X3" s="1114"/>
      <c r="Y3" s="1119"/>
    </row>
    <row r="4" spans="1:25" s="568" customFormat="1" ht="15.75" customHeight="1" thickBot="1">
      <c r="A4" s="735">
        <v>1</v>
      </c>
      <c r="B4" s="736">
        <v>2</v>
      </c>
      <c r="C4" s="736">
        <v>3</v>
      </c>
      <c r="D4" s="736">
        <v>4</v>
      </c>
      <c r="E4" s="736">
        <v>5</v>
      </c>
      <c r="F4" s="736">
        <v>6</v>
      </c>
      <c r="G4" s="736">
        <v>7</v>
      </c>
      <c r="H4" s="736">
        <v>8</v>
      </c>
      <c r="I4" s="736">
        <v>9</v>
      </c>
      <c r="J4" s="736">
        <v>10</v>
      </c>
      <c r="K4" s="736">
        <v>11</v>
      </c>
      <c r="L4" s="737">
        <v>12</v>
      </c>
      <c r="M4" s="737">
        <v>13</v>
      </c>
      <c r="N4" s="737">
        <v>14</v>
      </c>
      <c r="O4" s="737">
        <v>15</v>
      </c>
      <c r="P4" s="737">
        <v>16</v>
      </c>
      <c r="Q4" s="737">
        <v>17</v>
      </c>
      <c r="R4" s="737">
        <v>18</v>
      </c>
      <c r="S4" s="737">
        <v>19</v>
      </c>
      <c r="T4" s="737">
        <v>20</v>
      </c>
      <c r="U4" s="737">
        <v>21</v>
      </c>
      <c r="V4" s="737">
        <v>22</v>
      </c>
      <c r="W4" s="737">
        <v>23</v>
      </c>
      <c r="X4" s="737">
        <v>24</v>
      </c>
      <c r="Y4" s="738">
        <v>25</v>
      </c>
    </row>
    <row r="5" spans="1:25" s="568" customFormat="1" ht="15.75" customHeight="1">
      <c r="A5" s="725"/>
      <c r="B5" s="726"/>
      <c r="C5" s="730" t="s">
        <v>20</v>
      </c>
      <c r="D5" s="731"/>
      <c r="E5" s="731"/>
      <c r="F5" s="731"/>
      <c r="G5" s="731"/>
      <c r="H5" s="726"/>
      <c r="I5" s="726"/>
      <c r="J5" s="726"/>
      <c r="K5" s="726"/>
      <c r="L5" s="727"/>
      <c r="M5" s="727"/>
      <c r="N5" s="727"/>
      <c r="O5" s="727"/>
      <c r="P5" s="732"/>
      <c r="Q5" s="732"/>
      <c r="R5" s="733"/>
      <c r="S5" s="733"/>
      <c r="T5" s="733"/>
      <c r="U5" s="733"/>
      <c r="V5" s="733"/>
      <c r="W5" s="733"/>
      <c r="X5" s="733"/>
      <c r="Y5" s="734"/>
    </row>
    <row r="6" spans="1:25" s="568" customFormat="1" ht="15.75" customHeight="1">
      <c r="A6" s="723"/>
      <c r="B6" s="724"/>
      <c r="C6" s="64" t="s">
        <v>205</v>
      </c>
      <c r="D6" s="722"/>
      <c r="E6" s="722"/>
      <c r="F6" s="722"/>
      <c r="G6" s="722"/>
      <c r="H6" s="722"/>
      <c r="I6" s="722"/>
      <c r="J6" s="722"/>
      <c r="K6" s="722"/>
      <c r="L6" s="393"/>
      <c r="M6" s="393"/>
      <c r="N6" s="393"/>
      <c r="O6" s="393"/>
      <c r="P6" s="721"/>
      <c r="Q6" s="721"/>
      <c r="R6" s="718"/>
      <c r="S6" s="718"/>
      <c r="T6" s="718"/>
      <c r="U6" s="718"/>
      <c r="V6" s="718"/>
      <c r="W6" s="718"/>
      <c r="X6" s="718"/>
      <c r="Y6" s="719"/>
    </row>
    <row r="7" spans="1:25" s="568" customFormat="1" ht="15.75" customHeight="1">
      <c r="A7" s="698"/>
      <c r="B7" s="569"/>
      <c r="C7" s="444" t="s">
        <v>290</v>
      </c>
      <c r="D7" s="396"/>
      <c r="E7" s="570"/>
      <c r="F7" s="570"/>
      <c r="G7" s="570"/>
      <c r="H7" s="570"/>
      <c r="I7" s="570"/>
      <c r="J7" s="570"/>
      <c r="K7" s="570"/>
      <c r="L7" s="571"/>
      <c r="M7" s="571"/>
      <c r="N7" s="571"/>
      <c r="O7" s="571"/>
      <c r="P7" s="572"/>
      <c r="Q7" s="572"/>
      <c r="R7" s="424"/>
      <c r="S7" s="424"/>
      <c r="T7" s="403"/>
      <c r="U7" s="403"/>
      <c r="V7" s="403"/>
      <c r="W7" s="403"/>
      <c r="X7" s="573"/>
      <c r="Y7" s="699"/>
    </row>
    <row r="8" spans="1:25" s="568" customFormat="1" ht="15.75" customHeight="1">
      <c r="A8" s="698"/>
      <c r="B8" s="569"/>
      <c r="C8" s="443" t="s">
        <v>298</v>
      </c>
      <c r="D8" s="396"/>
      <c r="E8" s="570"/>
      <c r="F8" s="570"/>
      <c r="G8" s="570"/>
      <c r="H8" s="570"/>
      <c r="I8" s="570"/>
      <c r="J8" s="570"/>
      <c r="K8" s="570"/>
      <c r="L8" s="571"/>
      <c r="M8" s="571"/>
      <c r="N8" s="571"/>
      <c r="O8" s="571"/>
      <c r="P8" s="572"/>
      <c r="Q8" s="572"/>
      <c r="R8" s="424"/>
      <c r="S8" s="424"/>
      <c r="T8" s="403"/>
      <c r="U8" s="403"/>
      <c r="V8" s="403"/>
      <c r="W8" s="403"/>
      <c r="X8" s="573"/>
      <c r="Y8" s="699"/>
    </row>
    <row r="9" spans="1:25" s="568" customFormat="1" ht="15.75" customHeight="1">
      <c r="A9" s="698"/>
      <c r="B9" s="569"/>
      <c r="C9" s="351" t="s">
        <v>327</v>
      </c>
      <c r="D9" s="396"/>
      <c r="E9" s="570"/>
      <c r="F9" s="570"/>
      <c r="G9" s="570"/>
      <c r="H9" s="570"/>
      <c r="I9" s="570"/>
      <c r="J9" s="570"/>
      <c r="K9" s="570"/>
      <c r="L9" s="571"/>
      <c r="M9" s="571"/>
      <c r="N9" s="571"/>
      <c r="O9" s="571"/>
      <c r="P9" s="572"/>
      <c r="Q9" s="572"/>
      <c r="R9" s="424"/>
      <c r="S9" s="424"/>
      <c r="T9" s="403"/>
      <c r="U9" s="403"/>
      <c r="V9" s="403"/>
      <c r="W9" s="403"/>
      <c r="X9" s="573"/>
      <c r="Y9" s="699"/>
    </row>
    <row r="10" spans="1:25" s="568" customFormat="1" ht="32.25" customHeight="1">
      <c r="A10" s="486">
        <v>1</v>
      </c>
      <c r="B10" s="575" t="s">
        <v>328</v>
      </c>
      <c r="C10" s="576" t="s">
        <v>329</v>
      </c>
      <c r="D10" s="574" t="s">
        <v>24</v>
      </c>
      <c r="E10" s="421"/>
      <c r="F10" s="580"/>
      <c r="G10" s="580"/>
      <c r="H10" s="581"/>
      <c r="I10" s="581"/>
      <c r="J10" s="581">
        <v>1</v>
      </c>
      <c r="K10" s="581"/>
      <c r="L10" s="582"/>
      <c r="M10" s="582"/>
      <c r="N10" s="581">
        <v>1</v>
      </c>
      <c r="O10" s="581">
        <v>1</v>
      </c>
      <c r="P10" s="423">
        <f t="shared" ref="P10:P12" si="0">SUM((O10/W10)*V10)/1000</f>
        <v>0.1</v>
      </c>
      <c r="Q10" s="423">
        <f t="shared" ref="Q10:Q14" si="1">SUM(O10*X10)/1000</f>
        <v>7.1999999999999995E-2</v>
      </c>
      <c r="R10" s="424"/>
      <c r="S10" s="424"/>
      <c r="T10" s="403"/>
      <c r="U10" s="577"/>
      <c r="V10" s="425">
        <v>100</v>
      </c>
      <c r="W10" s="425">
        <v>1</v>
      </c>
      <c r="X10" s="422">
        <v>72</v>
      </c>
      <c r="Y10" s="487"/>
    </row>
    <row r="11" spans="1:25" s="568" customFormat="1" ht="32.25" customHeight="1">
      <c r="A11" s="486">
        <v>2</v>
      </c>
      <c r="B11" s="575" t="s">
        <v>328</v>
      </c>
      <c r="C11" s="576" t="s">
        <v>330</v>
      </c>
      <c r="D11" s="574" t="s">
        <v>24</v>
      </c>
      <c r="E11" s="421"/>
      <c r="F11" s="580"/>
      <c r="G11" s="580"/>
      <c r="H11" s="581"/>
      <c r="I11" s="581"/>
      <c r="J11" s="581">
        <v>1</v>
      </c>
      <c r="K11" s="581"/>
      <c r="L11" s="582"/>
      <c r="M11" s="582"/>
      <c r="N11" s="581">
        <v>1</v>
      </c>
      <c r="O11" s="581">
        <v>1</v>
      </c>
      <c r="P11" s="423">
        <f t="shared" si="0"/>
        <v>0.1</v>
      </c>
      <c r="Q11" s="423">
        <f t="shared" si="1"/>
        <v>7.1999999999999995E-2</v>
      </c>
      <c r="R11" s="424"/>
      <c r="S11" s="424"/>
      <c r="T11" s="403"/>
      <c r="U11" s="577"/>
      <c r="V11" s="425">
        <v>100</v>
      </c>
      <c r="W11" s="425">
        <v>1</v>
      </c>
      <c r="X11" s="422">
        <v>72</v>
      </c>
      <c r="Y11" s="487"/>
    </row>
    <row r="12" spans="1:25" s="568" customFormat="1" ht="32.25" customHeight="1">
      <c r="A12" s="486">
        <v>3</v>
      </c>
      <c r="B12" s="575" t="s">
        <v>328</v>
      </c>
      <c r="C12" s="576" t="s">
        <v>331</v>
      </c>
      <c r="D12" s="574" t="s">
        <v>24</v>
      </c>
      <c r="E12" s="421"/>
      <c r="F12" s="580"/>
      <c r="G12" s="580"/>
      <c r="H12" s="581"/>
      <c r="I12" s="581"/>
      <c r="J12" s="581">
        <v>1</v>
      </c>
      <c r="K12" s="581"/>
      <c r="L12" s="582"/>
      <c r="M12" s="582"/>
      <c r="N12" s="581">
        <v>1</v>
      </c>
      <c r="O12" s="581">
        <v>1</v>
      </c>
      <c r="P12" s="423">
        <f t="shared" si="0"/>
        <v>0.1</v>
      </c>
      <c r="Q12" s="423">
        <f t="shared" si="1"/>
        <v>7.1999999999999995E-2</v>
      </c>
      <c r="R12" s="424"/>
      <c r="S12" s="424"/>
      <c r="T12" s="403"/>
      <c r="U12" s="577"/>
      <c r="V12" s="425">
        <v>100</v>
      </c>
      <c r="W12" s="425">
        <v>1</v>
      </c>
      <c r="X12" s="422">
        <v>72</v>
      </c>
      <c r="Y12" s="487"/>
    </row>
    <row r="13" spans="1:25" s="590" customFormat="1" ht="16.5" customHeight="1">
      <c r="A13" s="488"/>
      <c r="B13" s="585"/>
      <c r="C13" s="578" t="s">
        <v>27</v>
      </c>
      <c r="D13" s="584"/>
      <c r="E13" s="464"/>
      <c r="F13" s="586"/>
      <c r="G13" s="586"/>
      <c r="H13" s="587"/>
      <c r="I13" s="587"/>
      <c r="J13" s="587">
        <f>SUM(J10:J12)</f>
        <v>3</v>
      </c>
      <c r="K13" s="587"/>
      <c r="L13" s="588"/>
      <c r="M13" s="588"/>
      <c r="N13" s="587">
        <f>SUM(N10:N12)</f>
        <v>3</v>
      </c>
      <c r="O13" s="587">
        <f>SUM(O10:O12)</f>
        <v>3</v>
      </c>
      <c r="P13" s="466">
        <f>SUM(P10:P12)</f>
        <v>0.30000000000000004</v>
      </c>
      <c r="Q13" s="466">
        <f>SUM(Q10:Q12)</f>
        <v>0.21599999999999997</v>
      </c>
      <c r="R13" s="467"/>
      <c r="S13" s="467"/>
      <c r="T13" s="468"/>
      <c r="U13" s="589"/>
      <c r="V13" s="469"/>
      <c r="W13" s="469"/>
      <c r="X13" s="465"/>
      <c r="Y13" s="489"/>
    </row>
    <row r="14" spans="1:25" s="568" customFormat="1" ht="16.5" customHeight="1">
      <c r="A14" s="486">
        <v>1</v>
      </c>
      <c r="B14" s="139" t="s">
        <v>332</v>
      </c>
      <c r="C14" s="576" t="s">
        <v>333</v>
      </c>
      <c r="D14" s="574" t="s">
        <v>24</v>
      </c>
      <c r="E14" s="422"/>
      <c r="F14" s="581"/>
      <c r="G14" s="581"/>
      <c r="H14" s="581"/>
      <c r="I14" s="583">
        <v>11</v>
      </c>
      <c r="J14" s="581"/>
      <c r="K14" s="581">
        <v>11</v>
      </c>
      <c r="L14" s="581"/>
      <c r="M14" s="583">
        <v>11</v>
      </c>
      <c r="N14" s="581"/>
      <c r="O14" s="581">
        <v>11</v>
      </c>
      <c r="P14" s="423">
        <f t="shared" ref="P14" si="2">SUM((O14/W14)*V14)/1000</f>
        <v>2.75</v>
      </c>
      <c r="Q14" s="423">
        <f t="shared" si="1"/>
        <v>2.31</v>
      </c>
      <c r="R14" s="424"/>
      <c r="S14" s="424"/>
      <c r="T14" s="403"/>
      <c r="U14" s="577"/>
      <c r="V14" s="415">
        <v>250</v>
      </c>
      <c r="W14" s="415">
        <v>1</v>
      </c>
      <c r="X14" s="416">
        <v>210</v>
      </c>
      <c r="Y14" s="487"/>
    </row>
    <row r="15" spans="1:25" s="590" customFormat="1" ht="16.5" customHeight="1">
      <c r="A15" s="700"/>
      <c r="B15" s="591"/>
      <c r="C15" s="578" t="s">
        <v>27</v>
      </c>
      <c r="D15" s="584"/>
      <c r="E15" s="591"/>
      <c r="F15" s="592"/>
      <c r="G15" s="592"/>
      <c r="H15" s="592"/>
      <c r="I15" s="592">
        <f>SUM(I14)</f>
        <v>11</v>
      </c>
      <c r="J15" s="592"/>
      <c r="K15" s="592">
        <f>SUM(K14)</f>
        <v>11</v>
      </c>
      <c r="L15" s="592"/>
      <c r="M15" s="592">
        <f>SUM(M14)</f>
        <v>11</v>
      </c>
      <c r="N15" s="592"/>
      <c r="O15" s="592">
        <f>SUM(O14)</f>
        <v>11</v>
      </c>
      <c r="P15" s="579">
        <f>SUM(P14)</f>
        <v>2.75</v>
      </c>
      <c r="Q15" s="593">
        <f>SUM(Q14)</f>
        <v>2.31</v>
      </c>
      <c r="R15" s="591"/>
      <c r="S15" s="591"/>
      <c r="T15" s="591"/>
      <c r="U15" s="591"/>
      <c r="V15" s="591"/>
      <c r="W15" s="591"/>
      <c r="X15" s="591"/>
      <c r="Y15" s="701"/>
    </row>
    <row r="16" spans="1:25" ht="16.5" customHeight="1">
      <c r="A16" s="486">
        <v>1</v>
      </c>
      <c r="B16" s="575" t="s">
        <v>334</v>
      </c>
      <c r="C16" s="694" t="s">
        <v>335</v>
      </c>
      <c r="D16" s="574" t="s">
        <v>24</v>
      </c>
      <c r="E16" s="421"/>
      <c r="F16" s="421"/>
      <c r="G16" s="421"/>
      <c r="H16" s="422"/>
      <c r="I16" s="581"/>
      <c r="J16" s="583">
        <v>4</v>
      </c>
      <c r="K16" s="581">
        <v>4</v>
      </c>
      <c r="L16" s="582"/>
      <c r="M16" s="582"/>
      <c r="N16" s="583">
        <v>4</v>
      </c>
      <c r="O16" s="583">
        <v>4</v>
      </c>
      <c r="P16" s="423">
        <f t="shared" ref="P16:P22" si="3">SUM((O16/W16)*V16)/1000</f>
        <v>9.4285714285714278E-2</v>
      </c>
      <c r="Q16" s="423">
        <f t="shared" ref="Q16:Q22" si="4">SUM(O16*X16)/1000</f>
        <v>0.08</v>
      </c>
      <c r="R16" s="424"/>
      <c r="S16" s="424"/>
      <c r="T16" s="403"/>
      <c r="U16" s="695">
        <v>4</v>
      </c>
      <c r="V16" s="425">
        <v>330</v>
      </c>
      <c r="W16" s="425">
        <v>14</v>
      </c>
      <c r="X16" s="422">
        <v>20</v>
      </c>
      <c r="Y16" s="487"/>
    </row>
    <row r="17" spans="1:25" ht="16.5" customHeight="1">
      <c r="A17" s="486"/>
      <c r="B17" s="575"/>
      <c r="C17" s="578" t="s">
        <v>27</v>
      </c>
      <c r="D17" s="584"/>
      <c r="E17" s="591"/>
      <c r="F17" s="592"/>
      <c r="G17" s="592"/>
      <c r="H17" s="592"/>
      <c r="I17" s="592"/>
      <c r="J17" s="592"/>
      <c r="K17" s="592">
        <f>SUM(K16)</f>
        <v>4</v>
      </c>
      <c r="L17" s="592"/>
      <c r="M17" s="592"/>
      <c r="N17" s="592"/>
      <c r="O17" s="592">
        <f>SUM(O16)</f>
        <v>4</v>
      </c>
      <c r="P17" s="593">
        <f>SUM(P16)</f>
        <v>9.4285714285714278E-2</v>
      </c>
      <c r="Q17" s="593">
        <f>SUM(Q16)</f>
        <v>0.08</v>
      </c>
      <c r="R17" s="591"/>
      <c r="S17" s="591"/>
      <c r="T17" s="591"/>
      <c r="U17" s="591"/>
      <c r="V17" s="591"/>
      <c r="W17" s="591"/>
      <c r="X17" s="591"/>
      <c r="Y17" s="701"/>
    </row>
    <row r="18" spans="1:25" ht="16.5" customHeight="1">
      <c r="A18" s="486">
        <v>1</v>
      </c>
      <c r="B18" s="575" t="s">
        <v>336</v>
      </c>
      <c r="C18" s="694" t="s">
        <v>337</v>
      </c>
      <c r="D18" s="574" t="s">
        <v>24</v>
      </c>
      <c r="E18" s="421"/>
      <c r="F18" s="421"/>
      <c r="G18" s="421"/>
      <c r="H18" s="422"/>
      <c r="I18" s="581"/>
      <c r="J18" s="583">
        <v>4</v>
      </c>
      <c r="K18" s="581">
        <v>4</v>
      </c>
      <c r="L18" s="582"/>
      <c r="M18" s="582"/>
      <c r="N18" s="583">
        <v>4</v>
      </c>
      <c r="O18" s="583">
        <v>4</v>
      </c>
      <c r="P18" s="423">
        <f t="shared" si="3"/>
        <v>0.68</v>
      </c>
      <c r="Q18" s="423">
        <f t="shared" si="4"/>
        <v>0.56000000000000005</v>
      </c>
      <c r="R18" s="424"/>
      <c r="S18" s="424"/>
      <c r="T18" s="403"/>
      <c r="U18" s="695">
        <v>4</v>
      </c>
      <c r="V18" s="425">
        <v>170</v>
      </c>
      <c r="W18" s="425">
        <v>1</v>
      </c>
      <c r="X18" s="422">
        <v>140</v>
      </c>
      <c r="Y18" s="487"/>
    </row>
    <row r="19" spans="1:25" ht="16.5" customHeight="1">
      <c r="A19" s="486"/>
      <c r="B19" s="575"/>
      <c r="C19" s="578" t="s">
        <v>27</v>
      </c>
      <c r="D19" s="584"/>
      <c r="E19" s="591"/>
      <c r="F19" s="592"/>
      <c r="G19" s="592"/>
      <c r="H19" s="592"/>
      <c r="I19" s="592"/>
      <c r="J19" s="592"/>
      <c r="K19" s="592">
        <f>SUM(K18)</f>
        <v>4</v>
      </c>
      <c r="L19" s="592"/>
      <c r="M19" s="592"/>
      <c r="N19" s="592"/>
      <c r="O19" s="592">
        <f>SUM(O18)</f>
        <v>4</v>
      </c>
      <c r="P19" s="593">
        <f>SUM(P18)</f>
        <v>0.68</v>
      </c>
      <c r="Q19" s="593">
        <f>SUM(Q18)</f>
        <v>0.56000000000000005</v>
      </c>
      <c r="R19" s="591"/>
      <c r="S19" s="591"/>
      <c r="T19" s="591"/>
      <c r="U19" s="591"/>
      <c r="V19" s="591"/>
      <c r="W19" s="591"/>
      <c r="X19" s="591"/>
      <c r="Y19" s="701"/>
    </row>
    <row r="20" spans="1:25" ht="16.5" customHeight="1">
      <c r="A20" s="486">
        <v>1</v>
      </c>
      <c r="B20" s="139" t="s">
        <v>338</v>
      </c>
      <c r="C20" s="696" t="s">
        <v>339</v>
      </c>
      <c r="D20" s="574" t="s">
        <v>24</v>
      </c>
      <c r="E20" s="421"/>
      <c r="F20" s="421"/>
      <c r="G20" s="421"/>
      <c r="H20" s="422"/>
      <c r="I20" s="583">
        <v>60</v>
      </c>
      <c r="J20" s="581">
        <v>12</v>
      </c>
      <c r="K20" s="581">
        <v>72</v>
      </c>
      <c r="L20" s="582"/>
      <c r="M20" s="582">
        <v>60</v>
      </c>
      <c r="N20" s="583">
        <v>12</v>
      </c>
      <c r="O20" s="581">
        <v>72</v>
      </c>
      <c r="P20" s="423">
        <f t="shared" si="3"/>
        <v>3.7559999999999998</v>
      </c>
      <c r="Q20" s="423">
        <f t="shared" si="4"/>
        <v>3.456</v>
      </c>
      <c r="R20" s="424"/>
      <c r="S20" s="424"/>
      <c r="T20" s="403"/>
      <c r="U20" s="422">
        <v>72</v>
      </c>
      <c r="V20" s="425">
        <v>626</v>
      </c>
      <c r="W20" s="425">
        <v>12</v>
      </c>
      <c r="X20" s="422">
        <v>48</v>
      </c>
      <c r="Y20" s="487"/>
    </row>
    <row r="21" spans="1:25" ht="16.5" customHeight="1">
      <c r="A21" s="486"/>
      <c r="B21" s="575"/>
      <c r="C21" s="578" t="s">
        <v>27</v>
      </c>
      <c r="D21" s="584"/>
      <c r="E21" s="591"/>
      <c r="F21" s="592"/>
      <c r="G21" s="592"/>
      <c r="H21" s="592"/>
      <c r="I21" s="592">
        <f>SUM(I20)</f>
        <v>60</v>
      </c>
      <c r="J21" s="592"/>
      <c r="K21" s="592">
        <f>SUM(K20)</f>
        <v>72</v>
      </c>
      <c r="L21" s="592"/>
      <c r="M21" s="592">
        <f>SUM(M20)</f>
        <v>60</v>
      </c>
      <c r="N21" s="592"/>
      <c r="O21" s="592">
        <f>SUM(O20)</f>
        <v>72</v>
      </c>
      <c r="P21" s="593">
        <f>SUM(P20)</f>
        <v>3.7559999999999998</v>
      </c>
      <c r="Q21" s="593">
        <f>SUM(Q20)</f>
        <v>3.456</v>
      </c>
      <c r="R21" s="591"/>
      <c r="S21" s="591"/>
      <c r="T21" s="591"/>
      <c r="U21" s="591"/>
      <c r="V21" s="591"/>
      <c r="W21" s="591"/>
      <c r="X21" s="591"/>
      <c r="Y21" s="701"/>
    </row>
    <row r="22" spans="1:25" ht="16.5" customHeight="1">
      <c r="A22" s="486">
        <v>1</v>
      </c>
      <c r="B22" s="575" t="s">
        <v>340</v>
      </c>
      <c r="C22" s="696" t="s">
        <v>341</v>
      </c>
      <c r="D22" s="574" t="s">
        <v>24</v>
      </c>
      <c r="E22" s="421"/>
      <c r="F22" s="421"/>
      <c r="G22" s="421"/>
      <c r="H22" s="422"/>
      <c r="I22" s="583">
        <v>680</v>
      </c>
      <c r="J22" s="581"/>
      <c r="K22" s="581">
        <v>680</v>
      </c>
      <c r="L22" s="582"/>
      <c r="M22" s="583">
        <v>680</v>
      </c>
      <c r="O22" s="583">
        <v>680</v>
      </c>
      <c r="P22" s="423">
        <f t="shared" si="3"/>
        <v>8.5000000000000006E-3</v>
      </c>
      <c r="Q22" s="423">
        <f t="shared" si="4"/>
        <v>6.7999999999999996E-3</v>
      </c>
      <c r="R22" s="424"/>
      <c r="S22" s="424"/>
      <c r="T22" s="403"/>
      <c r="U22" s="695"/>
      <c r="V22" s="425">
        <v>0.25</v>
      </c>
      <c r="W22" s="425">
        <v>20</v>
      </c>
      <c r="X22" s="422">
        <v>0.01</v>
      </c>
      <c r="Y22" s="487"/>
    </row>
    <row r="23" spans="1:25" ht="16.5" customHeight="1">
      <c r="A23" s="702"/>
      <c r="B23" s="697"/>
      <c r="C23" s="578" t="s">
        <v>27</v>
      </c>
      <c r="D23" s="584"/>
      <c r="E23" s="591"/>
      <c r="F23" s="592"/>
      <c r="G23" s="592"/>
      <c r="H23" s="592"/>
      <c r="I23" s="592">
        <f>SUM(I22)</f>
        <v>680</v>
      </c>
      <c r="J23" s="592"/>
      <c r="K23" s="592">
        <f>SUM(K22)</f>
        <v>680</v>
      </c>
      <c r="L23" s="592"/>
      <c r="M23" s="592">
        <f>SUM(M22)</f>
        <v>680</v>
      </c>
      <c r="N23" s="592"/>
      <c r="O23" s="592">
        <f>SUM(O22)</f>
        <v>680</v>
      </c>
      <c r="P23" s="593">
        <f>SUM(P22)</f>
        <v>8.5000000000000006E-3</v>
      </c>
      <c r="Q23" s="593">
        <f>SUM(Q22)</f>
        <v>6.7999999999999996E-3</v>
      </c>
      <c r="R23" s="591"/>
      <c r="S23" s="591"/>
      <c r="T23" s="591"/>
      <c r="U23" s="591"/>
      <c r="V23" s="591"/>
      <c r="W23" s="591"/>
      <c r="X23" s="591"/>
      <c r="Y23" s="701"/>
    </row>
    <row r="24" spans="1:25" ht="16.5" customHeight="1" thickBot="1">
      <c r="A24" s="703"/>
      <c r="B24" s="704"/>
      <c r="C24" s="705" t="s">
        <v>27</v>
      </c>
      <c r="D24" s="706"/>
      <c r="E24" s="707"/>
      <c r="F24" s="708"/>
      <c r="G24" s="708"/>
      <c r="H24" s="708"/>
      <c r="I24" s="708"/>
      <c r="J24" s="708"/>
      <c r="K24" s="708"/>
      <c r="L24" s="708"/>
      <c r="M24" s="708"/>
      <c r="N24" s="708"/>
      <c r="O24" s="708"/>
      <c r="P24" s="709">
        <f>SUM(P10:P23)/2</f>
        <v>7.5887857142857138</v>
      </c>
      <c r="Q24" s="709">
        <f>SUM(Q10:Q23)/2</f>
        <v>6.6288</v>
      </c>
      <c r="R24" s="710"/>
      <c r="S24" s="710"/>
      <c r="T24" s="710"/>
      <c r="U24" s="710"/>
      <c r="V24" s="710"/>
      <c r="W24" s="710"/>
      <c r="X24" s="710"/>
      <c r="Y24" s="711"/>
    </row>
  </sheetData>
  <mergeCells count="23">
    <mergeCell ref="F1:F3"/>
    <mergeCell ref="A1:A3"/>
    <mergeCell ref="B1:B3"/>
    <mergeCell ref="C1:C3"/>
    <mergeCell ref="D1:D3"/>
    <mergeCell ref="E1:E3"/>
    <mergeCell ref="G1:G3"/>
    <mergeCell ref="H1:K1"/>
    <mergeCell ref="L1:Q1"/>
    <mergeCell ref="R1:R3"/>
    <mergeCell ref="S1:S3"/>
    <mergeCell ref="W2:W3"/>
    <mergeCell ref="V1:W1"/>
    <mergeCell ref="X1:X3"/>
    <mergeCell ref="Y1:Y3"/>
    <mergeCell ref="H2:K2"/>
    <mergeCell ref="L2:O2"/>
    <mergeCell ref="P2:P3"/>
    <mergeCell ref="Q2:Q3"/>
    <mergeCell ref="T2:T3"/>
    <mergeCell ref="U2:U3"/>
    <mergeCell ref="V2:V3"/>
    <mergeCell ref="T1:U1"/>
  </mergeCells>
  <pageMargins left="0.70866141732283472" right="0.70866141732283472" top="0.74803149606299213" bottom="0.74803149606299213" header="0.31496062992125984" footer="0.31496062992125984"/>
  <pageSetup paperSize="9" scale="90" firstPageNumber="46" pageOrder="overThenDown" orientation="landscape" useFirstPageNumber="1" r:id="rId1"/>
  <headerFooter>
    <oddFooter>&amp;L&amp;"Times New Roman,Regular"Елементи от ЗУР-ВВС-ТР доп&amp;C&amp;"Times New Roman,Regular"Списък № 7 излишни ОБВВПИ към 2025 г.&amp;R&amp;"Times New Roman,Regular"&amp;P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"/>
  <sheetViews>
    <sheetView zoomScaleNormal="100" workbookViewId="0">
      <selection activeCell="U110" sqref="U110"/>
    </sheetView>
  </sheetViews>
  <sheetFormatPr defaultColWidth="9" defaultRowHeight="12.75"/>
  <cols>
    <col min="1" max="1" width="4.140625" style="10" customWidth="1"/>
    <col min="2" max="2" width="12.140625" style="232" customWidth="1"/>
    <col min="3" max="3" width="51.7109375" style="1" customWidth="1"/>
    <col min="4" max="4" width="5.85546875" style="10" customWidth="1"/>
    <col min="5" max="5" width="6.28515625" style="10" customWidth="1"/>
    <col min="6" max="6" width="4.5703125" style="10" customWidth="1"/>
    <col min="7" max="7" width="6.42578125" style="10" customWidth="1"/>
    <col min="8" max="9" width="6.7109375" style="199" customWidth="1"/>
    <col min="10" max="10" width="6.28515625" style="199" customWidth="1"/>
    <col min="11" max="11" width="6.85546875" style="199" customWidth="1"/>
    <col min="12" max="12" width="6.42578125" style="216" customWidth="1"/>
    <col min="13" max="13" width="6.5703125" style="216" customWidth="1"/>
    <col min="14" max="14" width="5.7109375" style="216" customWidth="1"/>
    <col min="15" max="15" width="7" style="216" customWidth="1"/>
    <col min="16" max="16" width="7.140625" style="228" customWidth="1"/>
    <col min="17" max="17" width="6.85546875" style="228" customWidth="1"/>
    <col min="18" max="18" width="6.5703125" style="228" customWidth="1"/>
    <col min="19" max="19" width="6.7109375" style="228" customWidth="1"/>
    <col min="20" max="20" width="11.42578125" style="11" customWidth="1"/>
    <col min="21" max="21" width="10.7109375" style="11" customWidth="1"/>
    <col min="22" max="22" width="7.85546875" style="5" customWidth="1"/>
    <col min="23" max="23" width="6.85546875" style="5" customWidth="1"/>
    <col min="24" max="24" width="5.85546875" style="5" customWidth="1"/>
    <col min="25" max="25" width="6.140625" style="5" customWidth="1"/>
    <col min="26" max="26" width="7.42578125" style="5" customWidth="1"/>
    <col min="27" max="27" width="6.28515625" style="5" customWidth="1"/>
    <col min="28" max="28" width="7.28515625" style="5" customWidth="1"/>
    <col min="29" max="29" width="6.42578125" style="5" customWidth="1"/>
    <col min="30" max="103" width="9" style="5"/>
    <col min="104" max="104" width="4.140625" style="5" customWidth="1"/>
    <col min="105" max="105" width="12.140625" style="5" customWidth="1"/>
    <col min="106" max="106" width="26.5703125" style="5" customWidth="1"/>
    <col min="107" max="108" width="5" style="5" customWidth="1"/>
    <col min="109" max="109" width="4.5703125" style="5" customWidth="1"/>
    <col min="110" max="110" width="7.42578125" style="5" customWidth="1"/>
    <col min="111" max="111" width="7.28515625" style="5" customWidth="1"/>
    <col min="112" max="113" width="4.7109375" style="5" customWidth="1"/>
    <col min="114" max="114" width="7.7109375" style="5" customWidth="1"/>
    <col min="115" max="116" width="4.7109375" style="5" customWidth="1"/>
    <col min="117" max="117" width="5.7109375" style="5" customWidth="1"/>
    <col min="118" max="118" width="5.28515625" style="5" customWidth="1"/>
    <col min="119" max="124" width="4.7109375" style="5" customWidth="1"/>
    <col min="125" max="125" width="5.85546875" style="5" customWidth="1"/>
    <col min="126" max="126" width="7.140625" style="5" customWidth="1"/>
    <col min="127" max="134" width="4.7109375" style="5" customWidth="1"/>
    <col min="135" max="135" width="5.5703125" style="5" customWidth="1"/>
    <col min="136" max="137" width="4.7109375" style="5" customWidth="1"/>
    <col min="138" max="139" width="5.5703125" style="5" customWidth="1"/>
    <col min="140" max="140" width="4.7109375" style="5" customWidth="1"/>
    <col min="141" max="142" width="5.5703125" style="5" customWidth="1"/>
    <col min="143" max="144" width="4.7109375" style="5" customWidth="1"/>
    <col min="145" max="145" width="6.28515625" style="5" customWidth="1"/>
    <col min="146" max="146" width="6" style="5" customWidth="1"/>
    <col min="147" max="147" width="7.7109375" style="5" customWidth="1"/>
    <col min="148" max="148" width="6.7109375" style="5" customWidth="1"/>
    <col min="149" max="149" width="10.42578125" style="5" customWidth="1"/>
    <col min="150" max="150" width="9.5703125" style="5" customWidth="1"/>
    <col min="151" max="151" width="9.7109375" style="5" customWidth="1"/>
    <col min="152" max="152" width="8.28515625" style="5" customWidth="1"/>
    <col min="153" max="153" width="4.5703125" style="5" customWidth="1"/>
    <col min="154" max="154" width="7.5703125" style="5" customWidth="1"/>
    <col min="155" max="155" width="5.85546875" style="5" customWidth="1"/>
    <col min="156" max="156" width="6.140625" style="5" customWidth="1"/>
    <col min="157" max="157" width="6" style="5" customWidth="1"/>
    <col min="158" max="158" width="6.28515625" style="5" customWidth="1"/>
    <col min="159" max="159" width="8.28515625" style="5" customWidth="1"/>
    <col min="160" max="160" width="10.42578125" style="5" customWidth="1"/>
    <col min="161" max="359" width="9" style="5"/>
    <col min="360" max="360" width="4.140625" style="5" customWidth="1"/>
    <col min="361" max="361" width="12.140625" style="5" customWidth="1"/>
    <col min="362" max="362" width="26.5703125" style="5" customWidth="1"/>
    <col min="363" max="364" width="5" style="5" customWidth="1"/>
    <col min="365" max="365" width="4.5703125" style="5" customWidth="1"/>
    <col min="366" max="366" width="7.42578125" style="5" customWidth="1"/>
    <col min="367" max="367" width="7.28515625" style="5" customWidth="1"/>
    <col min="368" max="369" width="4.7109375" style="5" customWidth="1"/>
    <col min="370" max="370" width="7.7109375" style="5" customWidth="1"/>
    <col min="371" max="372" width="4.7109375" style="5" customWidth="1"/>
    <col min="373" max="373" width="5.7109375" style="5" customWidth="1"/>
    <col min="374" max="374" width="5.28515625" style="5" customWidth="1"/>
    <col min="375" max="380" width="4.7109375" style="5" customWidth="1"/>
    <col min="381" max="381" width="5.85546875" style="5" customWidth="1"/>
    <col min="382" max="382" width="7.140625" style="5" customWidth="1"/>
    <col min="383" max="390" width="4.7109375" style="5" customWidth="1"/>
    <col min="391" max="391" width="5.5703125" style="5" customWidth="1"/>
    <col min="392" max="393" width="4.7109375" style="5" customWidth="1"/>
    <col min="394" max="395" width="5.5703125" style="5" customWidth="1"/>
    <col min="396" max="396" width="4.7109375" style="5" customWidth="1"/>
    <col min="397" max="398" width="5.5703125" style="5" customWidth="1"/>
    <col min="399" max="400" width="4.7109375" style="5" customWidth="1"/>
    <col min="401" max="401" width="6.28515625" style="5" customWidth="1"/>
    <col min="402" max="402" width="6" style="5" customWidth="1"/>
    <col min="403" max="403" width="7.7109375" style="5" customWidth="1"/>
    <col min="404" max="404" width="6.7109375" style="5" customWidth="1"/>
    <col min="405" max="405" width="10.42578125" style="5" customWidth="1"/>
    <col min="406" max="406" width="9.5703125" style="5" customWidth="1"/>
    <col min="407" max="407" width="9.7109375" style="5" customWidth="1"/>
    <col min="408" max="408" width="8.28515625" style="5" customWidth="1"/>
    <col min="409" max="409" width="4.5703125" style="5" customWidth="1"/>
    <col min="410" max="410" width="7.5703125" style="5" customWidth="1"/>
    <col min="411" max="411" width="5.85546875" style="5" customWidth="1"/>
    <col min="412" max="412" width="6.140625" style="5" customWidth="1"/>
    <col min="413" max="413" width="6" style="5" customWidth="1"/>
    <col min="414" max="414" width="6.28515625" style="5" customWidth="1"/>
    <col min="415" max="415" width="8.28515625" style="5" customWidth="1"/>
    <col min="416" max="416" width="10.42578125" style="5" customWidth="1"/>
    <col min="417" max="615" width="9" style="5"/>
    <col min="616" max="616" width="4.140625" style="5" customWidth="1"/>
    <col min="617" max="617" width="12.140625" style="5" customWidth="1"/>
    <col min="618" max="618" width="26.5703125" style="5" customWidth="1"/>
    <col min="619" max="620" width="5" style="5" customWidth="1"/>
    <col min="621" max="621" width="4.5703125" style="5" customWidth="1"/>
    <col min="622" max="622" width="7.42578125" style="5" customWidth="1"/>
    <col min="623" max="623" width="7.28515625" style="5" customWidth="1"/>
    <col min="624" max="625" width="4.7109375" style="5" customWidth="1"/>
    <col min="626" max="626" width="7.7109375" style="5" customWidth="1"/>
    <col min="627" max="628" width="4.7109375" style="5" customWidth="1"/>
    <col min="629" max="629" width="5.7109375" style="5" customWidth="1"/>
    <col min="630" max="630" width="5.28515625" style="5" customWidth="1"/>
    <col min="631" max="636" width="4.7109375" style="5" customWidth="1"/>
    <col min="637" max="637" width="5.85546875" style="5" customWidth="1"/>
    <col min="638" max="638" width="7.140625" style="5" customWidth="1"/>
    <col min="639" max="646" width="4.7109375" style="5" customWidth="1"/>
    <col min="647" max="647" width="5.5703125" style="5" customWidth="1"/>
    <col min="648" max="649" width="4.7109375" style="5" customWidth="1"/>
    <col min="650" max="651" width="5.5703125" style="5" customWidth="1"/>
    <col min="652" max="652" width="4.7109375" style="5" customWidth="1"/>
    <col min="653" max="654" width="5.5703125" style="5" customWidth="1"/>
    <col min="655" max="656" width="4.7109375" style="5" customWidth="1"/>
    <col min="657" max="657" width="6.28515625" style="5" customWidth="1"/>
    <col min="658" max="658" width="6" style="5" customWidth="1"/>
    <col min="659" max="659" width="7.7109375" style="5" customWidth="1"/>
    <col min="660" max="660" width="6.7109375" style="5" customWidth="1"/>
    <col min="661" max="661" width="10.42578125" style="5" customWidth="1"/>
    <col min="662" max="662" width="9.5703125" style="5" customWidth="1"/>
    <col min="663" max="663" width="9.7109375" style="5" customWidth="1"/>
    <col min="664" max="664" width="8.28515625" style="5" customWidth="1"/>
    <col min="665" max="665" width="4.5703125" style="5" customWidth="1"/>
    <col min="666" max="666" width="7.5703125" style="5" customWidth="1"/>
    <col min="667" max="667" width="5.85546875" style="5" customWidth="1"/>
    <col min="668" max="668" width="6.140625" style="5" customWidth="1"/>
    <col min="669" max="669" width="6" style="5" customWidth="1"/>
    <col min="670" max="670" width="6.28515625" style="5" customWidth="1"/>
    <col min="671" max="671" width="8.28515625" style="5" customWidth="1"/>
    <col min="672" max="672" width="10.42578125" style="5" customWidth="1"/>
    <col min="673" max="871" width="9" style="5"/>
    <col min="872" max="872" width="4.140625" style="5" customWidth="1"/>
    <col min="873" max="873" width="12.140625" style="5" customWidth="1"/>
    <col min="874" max="874" width="26.5703125" style="5" customWidth="1"/>
    <col min="875" max="876" width="5" style="5" customWidth="1"/>
    <col min="877" max="877" width="4.5703125" style="5" customWidth="1"/>
    <col min="878" max="878" width="7.42578125" style="5" customWidth="1"/>
    <col min="879" max="879" width="7.28515625" style="5" customWidth="1"/>
    <col min="880" max="881" width="4.7109375" style="5" customWidth="1"/>
    <col min="882" max="882" width="7.7109375" style="5" customWidth="1"/>
    <col min="883" max="884" width="4.7109375" style="5" customWidth="1"/>
    <col min="885" max="885" width="5.7109375" style="5" customWidth="1"/>
    <col min="886" max="886" width="5.28515625" style="5" customWidth="1"/>
    <col min="887" max="892" width="4.7109375" style="5" customWidth="1"/>
    <col min="893" max="893" width="5.85546875" style="5" customWidth="1"/>
    <col min="894" max="894" width="7.140625" style="5" customWidth="1"/>
    <col min="895" max="902" width="4.7109375" style="5" customWidth="1"/>
    <col min="903" max="903" width="5.5703125" style="5" customWidth="1"/>
    <col min="904" max="905" width="4.7109375" style="5" customWidth="1"/>
    <col min="906" max="907" width="5.5703125" style="5" customWidth="1"/>
    <col min="908" max="908" width="4.7109375" style="5" customWidth="1"/>
    <col min="909" max="910" width="5.5703125" style="5" customWidth="1"/>
    <col min="911" max="912" width="4.7109375" style="5" customWidth="1"/>
    <col min="913" max="913" width="6.28515625" style="5" customWidth="1"/>
    <col min="914" max="914" width="6" style="5" customWidth="1"/>
    <col min="915" max="915" width="7.7109375" style="5" customWidth="1"/>
    <col min="916" max="916" width="6.7109375" style="5" customWidth="1"/>
    <col min="917" max="917" width="10.42578125" style="5" customWidth="1"/>
    <col min="918" max="918" width="9.5703125" style="5" customWidth="1"/>
    <col min="919" max="919" width="9.7109375" style="5" customWidth="1"/>
    <col min="920" max="920" width="8.28515625" style="5" customWidth="1"/>
    <col min="921" max="921" width="4.5703125" style="5" customWidth="1"/>
    <col min="922" max="922" width="7.5703125" style="5" customWidth="1"/>
    <col min="923" max="923" width="5.85546875" style="5" customWidth="1"/>
    <col min="924" max="924" width="6.140625" style="5" customWidth="1"/>
    <col min="925" max="925" width="6" style="5" customWidth="1"/>
    <col min="926" max="926" width="6.28515625" style="5" customWidth="1"/>
    <col min="927" max="927" width="8.28515625" style="5" customWidth="1"/>
    <col min="928" max="928" width="10.42578125" style="5" customWidth="1"/>
    <col min="929" max="1127" width="9" style="5"/>
    <col min="1128" max="1128" width="4.140625" style="5" customWidth="1"/>
    <col min="1129" max="1129" width="12.140625" style="5" customWidth="1"/>
    <col min="1130" max="1130" width="26.5703125" style="5" customWidth="1"/>
    <col min="1131" max="1132" width="5" style="5" customWidth="1"/>
    <col min="1133" max="1133" width="4.5703125" style="5" customWidth="1"/>
    <col min="1134" max="1134" width="7.42578125" style="5" customWidth="1"/>
    <col min="1135" max="1135" width="7.28515625" style="5" customWidth="1"/>
    <col min="1136" max="1137" width="4.7109375" style="5" customWidth="1"/>
    <col min="1138" max="1138" width="7.7109375" style="5" customWidth="1"/>
    <col min="1139" max="1140" width="4.7109375" style="5" customWidth="1"/>
    <col min="1141" max="1141" width="5.7109375" style="5" customWidth="1"/>
    <col min="1142" max="1142" width="5.28515625" style="5" customWidth="1"/>
    <col min="1143" max="1148" width="4.7109375" style="5" customWidth="1"/>
    <col min="1149" max="1149" width="5.85546875" style="5" customWidth="1"/>
    <col min="1150" max="1150" width="7.140625" style="5" customWidth="1"/>
    <col min="1151" max="1158" width="4.7109375" style="5" customWidth="1"/>
    <col min="1159" max="1159" width="5.5703125" style="5" customWidth="1"/>
    <col min="1160" max="1161" width="4.7109375" style="5" customWidth="1"/>
    <col min="1162" max="1163" width="5.5703125" style="5" customWidth="1"/>
    <col min="1164" max="1164" width="4.7109375" style="5" customWidth="1"/>
    <col min="1165" max="1166" width="5.5703125" style="5" customWidth="1"/>
    <col min="1167" max="1168" width="4.7109375" style="5" customWidth="1"/>
    <col min="1169" max="1169" width="6.28515625" style="5" customWidth="1"/>
    <col min="1170" max="1170" width="6" style="5" customWidth="1"/>
    <col min="1171" max="1171" width="7.7109375" style="5" customWidth="1"/>
    <col min="1172" max="1172" width="6.7109375" style="5" customWidth="1"/>
    <col min="1173" max="1173" width="10.42578125" style="5" customWidth="1"/>
    <col min="1174" max="1174" width="9.5703125" style="5" customWidth="1"/>
    <col min="1175" max="1175" width="9.7109375" style="5" customWidth="1"/>
    <col min="1176" max="1176" width="8.28515625" style="5" customWidth="1"/>
    <col min="1177" max="1177" width="4.5703125" style="5" customWidth="1"/>
    <col min="1178" max="1178" width="7.5703125" style="5" customWidth="1"/>
    <col min="1179" max="1179" width="5.85546875" style="5" customWidth="1"/>
    <col min="1180" max="1180" width="6.140625" style="5" customWidth="1"/>
    <col min="1181" max="1181" width="6" style="5" customWidth="1"/>
    <col min="1182" max="1182" width="6.28515625" style="5" customWidth="1"/>
    <col min="1183" max="1183" width="8.28515625" style="5" customWidth="1"/>
    <col min="1184" max="1184" width="10.42578125" style="5" customWidth="1"/>
    <col min="1185" max="1383" width="9" style="5"/>
    <col min="1384" max="1384" width="4.140625" style="5" customWidth="1"/>
    <col min="1385" max="1385" width="12.140625" style="5" customWidth="1"/>
    <col min="1386" max="1386" width="26.5703125" style="5" customWidth="1"/>
    <col min="1387" max="1388" width="5" style="5" customWidth="1"/>
    <col min="1389" max="1389" width="4.5703125" style="5" customWidth="1"/>
    <col min="1390" max="1390" width="7.42578125" style="5" customWidth="1"/>
    <col min="1391" max="1391" width="7.28515625" style="5" customWidth="1"/>
    <col min="1392" max="1393" width="4.7109375" style="5" customWidth="1"/>
    <col min="1394" max="1394" width="7.7109375" style="5" customWidth="1"/>
    <col min="1395" max="1396" width="4.7109375" style="5" customWidth="1"/>
    <col min="1397" max="1397" width="5.7109375" style="5" customWidth="1"/>
    <col min="1398" max="1398" width="5.28515625" style="5" customWidth="1"/>
    <col min="1399" max="1404" width="4.7109375" style="5" customWidth="1"/>
    <col min="1405" max="1405" width="5.85546875" style="5" customWidth="1"/>
    <col min="1406" max="1406" width="7.140625" style="5" customWidth="1"/>
    <col min="1407" max="1414" width="4.7109375" style="5" customWidth="1"/>
    <col min="1415" max="1415" width="5.5703125" style="5" customWidth="1"/>
    <col min="1416" max="1417" width="4.7109375" style="5" customWidth="1"/>
    <col min="1418" max="1419" width="5.5703125" style="5" customWidth="1"/>
    <col min="1420" max="1420" width="4.7109375" style="5" customWidth="1"/>
    <col min="1421" max="1422" width="5.5703125" style="5" customWidth="1"/>
    <col min="1423" max="1424" width="4.7109375" style="5" customWidth="1"/>
    <col min="1425" max="1425" width="6.28515625" style="5" customWidth="1"/>
    <col min="1426" max="1426" width="6" style="5" customWidth="1"/>
    <col min="1427" max="1427" width="7.7109375" style="5" customWidth="1"/>
    <col min="1428" max="1428" width="6.7109375" style="5" customWidth="1"/>
    <col min="1429" max="1429" width="10.42578125" style="5" customWidth="1"/>
    <col min="1430" max="1430" width="9.5703125" style="5" customWidth="1"/>
    <col min="1431" max="1431" width="9.7109375" style="5" customWidth="1"/>
    <col min="1432" max="1432" width="8.28515625" style="5" customWidth="1"/>
    <col min="1433" max="1433" width="4.5703125" style="5" customWidth="1"/>
    <col min="1434" max="1434" width="7.5703125" style="5" customWidth="1"/>
    <col min="1435" max="1435" width="5.85546875" style="5" customWidth="1"/>
    <col min="1436" max="1436" width="6.140625" style="5" customWidth="1"/>
    <col min="1437" max="1437" width="6" style="5" customWidth="1"/>
    <col min="1438" max="1438" width="6.28515625" style="5" customWidth="1"/>
    <col min="1439" max="1439" width="8.28515625" style="5" customWidth="1"/>
    <col min="1440" max="1440" width="10.42578125" style="5" customWidth="1"/>
    <col min="1441" max="1639" width="9" style="5"/>
    <col min="1640" max="1640" width="4.140625" style="5" customWidth="1"/>
    <col min="1641" max="1641" width="12.140625" style="5" customWidth="1"/>
    <col min="1642" max="1642" width="26.5703125" style="5" customWidth="1"/>
    <col min="1643" max="1644" width="5" style="5" customWidth="1"/>
    <col min="1645" max="1645" width="4.5703125" style="5" customWidth="1"/>
    <col min="1646" max="1646" width="7.42578125" style="5" customWidth="1"/>
    <col min="1647" max="1647" width="7.28515625" style="5" customWidth="1"/>
    <col min="1648" max="1649" width="4.7109375" style="5" customWidth="1"/>
    <col min="1650" max="1650" width="7.7109375" style="5" customWidth="1"/>
    <col min="1651" max="1652" width="4.7109375" style="5" customWidth="1"/>
    <col min="1653" max="1653" width="5.7109375" style="5" customWidth="1"/>
    <col min="1654" max="1654" width="5.28515625" style="5" customWidth="1"/>
    <col min="1655" max="1660" width="4.7109375" style="5" customWidth="1"/>
    <col min="1661" max="1661" width="5.85546875" style="5" customWidth="1"/>
    <col min="1662" max="1662" width="7.140625" style="5" customWidth="1"/>
    <col min="1663" max="1670" width="4.7109375" style="5" customWidth="1"/>
    <col min="1671" max="1671" width="5.5703125" style="5" customWidth="1"/>
    <col min="1672" max="1673" width="4.7109375" style="5" customWidth="1"/>
    <col min="1674" max="1675" width="5.5703125" style="5" customWidth="1"/>
    <col min="1676" max="1676" width="4.7109375" style="5" customWidth="1"/>
    <col min="1677" max="1678" width="5.5703125" style="5" customWidth="1"/>
    <col min="1679" max="1680" width="4.7109375" style="5" customWidth="1"/>
    <col min="1681" max="1681" width="6.28515625" style="5" customWidth="1"/>
    <col min="1682" max="1682" width="6" style="5" customWidth="1"/>
    <col min="1683" max="1683" width="7.7109375" style="5" customWidth="1"/>
    <col min="1684" max="1684" width="6.7109375" style="5" customWidth="1"/>
    <col min="1685" max="1685" width="10.42578125" style="5" customWidth="1"/>
    <col min="1686" max="1686" width="9.5703125" style="5" customWidth="1"/>
    <col min="1687" max="1687" width="9.7109375" style="5" customWidth="1"/>
    <col min="1688" max="1688" width="8.28515625" style="5" customWidth="1"/>
    <col min="1689" max="1689" width="4.5703125" style="5" customWidth="1"/>
    <col min="1690" max="1690" width="7.5703125" style="5" customWidth="1"/>
    <col min="1691" max="1691" width="5.85546875" style="5" customWidth="1"/>
    <col min="1692" max="1692" width="6.140625" style="5" customWidth="1"/>
    <col min="1693" max="1693" width="6" style="5" customWidth="1"/>
    <col min="1694" max="1694" width="6.28515625" style="5" customWidth="1"/>
    <col min="1695" max="1695" width="8.28515625" style="5" customWidth="1"/>
    <col min="1696" max="1696" width="10.42578125" style="5" customWidth="1"/>
    <col min="1697" max="1895" width="9" style="5"/>
    <col min="1896" max="1896" width="4.140625" style="5" customWidth="1"/>
    <col min="1897" max="1897" width="12.140625" style="5" customWidth="1"/>
    <col min="1898" max="1898" width="26.5703125" style="5" customWidth="1"/>
    <col min="1899" max="1900" width="5" style="5" customWidth="1"/>
    <col min="1901" max="1901" width="4.5703125" style="5" customWidth="1"/>
    <col min="1902" max="1902" width="7.42578125" style="5" customWidth="1"/>
    <col min="1903" max="1903" width="7.28515625" style="5" customWidth="1"/>
    <col min="1904" max="1905" width="4.7109375" style="5" customWidth="1"/>
    <col min="1906" max="1906" width="7.7109375" style="5" customWidth="1"/>
    <col min="1907" max="1908" width="4.7109375" style="5" customWidth="1"/>
    <col min="1909" max="1909" width="5.7109375" style="5" customWidth="1"/>
    <col min="1910" max="1910" width="5.28515625" style="5" customWidth="1"/>
    <col min="1911" max="1916" width="4.7109375" style="5" customWidth="1"/>
    <col min="1917" max="1917" width="5.85546875" style="5" customWidth="1"/>
    <col min="1918" max="1918" width="7.140625" style="5" customWidth="1"/>
    <col min="1919" max="1926" width="4.7109375" style="5" customWidth="1"/>
    <col min="1927" max="1927" width="5.5703125" style="5" customWidth="1"/>
    <col min="1928" max="1929" width="4.7109375" style="5" customWidth="1"/>
    <col min="1930" max="1931" width="5.5703125" style="5" customWidth="1"/>
    <col min="1932" max="1932" width="4.7109375" style="5" customWidth="1"/>
    <col min="1933" max="1934" width="5.5703125" style="5" customWidth="1"/>
    <col min="1935" max="1936" width="4.7109375" style="5" customWidth="1"/>
    <col min="1937" max="1937" width="6.28515625" style="5" customWidth="1"/>
    <col min="1938" max="1938" width="6" style="5" customWidth="1"/>
    <col min="1939" max="1939" width="7.7109375" style="5" customWidth="1"/>
    <col min="1940" max="1940" width="6.7109375" style="5" customWidth="1"/>
    <col min="1941" max="1941" width="10.42578125" style="5" customWidth="1"/>
    <col min="1942" max="1942" width="9.5703125" style="5" customWidth="1"/>
    <col min="1943" max="1943" width="9.7109375" style="5" customWidth="1"/>
    <col min="1944" max="1944" width="8.28515625" style="5" customWidth="1"/>
    <col min="1945" max="1945" width="4.5703125" style="5" customWidth="1"/>
    <col min="1946" max="1946" width="7.5703125" style="5" customWidth="1"/>
    <col min="1947" max="1947" width="5.85546875" style="5" customWidth="1"/>
    <col min="1948" max="1948" width="6.140625" style="5" customWidth="1"/>
    <col min="1949" max="1949" width="6" style="5" customWidth="1"/>
    <col min="1950" max="1950" width="6.28515625" style="5" customWidth="1"/>
    <col min="1951" max="1951" width="8.28515625" style="5" customWidth="1"/>
    <col min="1952" max="1952" width="10.42578125" style="5" customWidth="1"/>
    <col min="1953" max="2151" width="9" style="5"/>
    <col min="2152" max="2152" width="4.140625" style="5" customWidth="1"/>
    <col min="2153" max="2153" width="12.140625" style="5" customWidth="1"/>
    <col min="2154" max="2154" width="26.5703125" style="5" customWidth="1"/>
    <col min="2155" max="2156" width="5" style="5" customWidth="1"/>
    <col min="2157" max="2157" width="4.5703125" style="5" customWidth="1"/>
    <col min="2158" max="2158" width="7.42578125" style="5" customWidth="1"/>
    <col min="2159" max="2159" width="7.28515625" style="5" customWidth="1"/>
    <col min="2160" max="2161" width="4.7109375" style="5" customWidth="1"/>
    <col min="2162" max="2162" width="7.7109375" style="5" customWidth="1"/>
    <col min="2163" max="2164" width="4.7109375" style="5" customWidth="1"/>
    <col min="2165" max="2165" width="5.7109375" style="5" customWidth="1"/>
    <col min="2166" max="2166" width="5.28515625" style="5" customWidth="1"/>
    <col min="2167" max="2172" width="4.7109375" style="5" customWidth="1"/>
    <col min="2173" max="2173" width="5.85546875" style="5" customWidth="1"/>
    <col min="2174" max="2174" width="7.140625" style="5" customWidth="1"/>
    <col min="2175" max="2182" width="4.7109375" style="5" customWidth="1"/>
    <col min="2183" max="2183" width="5.5703125" style="5" customWidth="1"/>
    <col min="2184" max="2185" width="4.7109375" style="5" customWidth="1"/>
    <col min="2186" max="2187" width="5.5703125" style="5" customWidth="1"/>
    <col min="2188" max="2188" width="4.7109375" style="5" customWidth="1"/>
    <col min="2189" max="2190" width="5.5703125" style="5" customWidth="1"/>
    <col min="2191" max="2192" width="4.7109375" style="5" customWidth="1"/>
    <col min="2193" max="2193" width="6.28515625" style="5" customWidth="1"/>
    <col min="2194" max="2194" width="6" style="5" customWidth="1"/>
    <col min="2195" max="2195" width="7.7109375" style="5" customWidth="1"/>
    <col min="2196" max="2196" width="6.7109375" style="5" customWidth="1"/>
    <col min="2197" max="2197" width="10.42578125" style="5" customWidth="1"/>
    <col min="2198" max="2198" width="9.5703125" style="5" customWidth="1"/>
    <col min="2199" max="2199" width="9.7109375" style="5" customWidth="1"/>
    <col min="2200" max="2200" width="8.28515625" style="5" customWidth="1"/>
    <col min="2201" max="2201" width="4.5703125" style="5" customWidth="1"/>
    <col min="2202" max="2202" width="7.5703125" style="5" customWidth="1"/>
    <col min="2203" max="2203" width="5.85546875" style="5" customWidth="1"/>
    <col min="2204" max="2204" width="6.140625" style="5" customWidth="1"/>
    <col min="2205" max="2205" width="6" style="5" customWidth="1"/>
    <col min="2206" max="2206" width="6.28515625" style="5" customWidth="1"/>
    <col min="2207" max="2207" width="8.28515625" style="5" customWidth="1"/>
    <col min="2208" max="2208" width="10.42578125" style="5" customWidth="1"/>
    <col min="2209" max="2407" width="9" style="5"/>
    <col min="2408" max="2408" width="4.140625" style="5" customWidth="1"/>
    <col min="2409" max="2409" width="12.140625" style="5" customWidth="1"/>
    <col min="2410" max="2410" width="26.5703125" style="5" customWidth="1"/>
    <col min="2411" max="2412" width="5" style="5" customWidth="1"/>
    <col min="2413" max="2413" width="4.5703125" style="5" customWidth="1"/>
    <col min="2414" max="2414" width="7.42578125" style="5" customWidth="1"/>
    <col min="2415" max="2415" width="7.28515625" style="5" customWidth="1"/>
    <col min="2416" max="2417" width="4.7109375" style="5" customWidth="1"/>
    <col min="2418" max="2418" width="7.7109375" style="5" customWidth="1"/>
    <col min="2419" max="2420" width="4.7109375" style="5" customWidth="1"/>
    <col min="2421" max="2421" width="5.7109375" style="5" customWidth="1"/>
    <col min="2422" max="2422" width="5.28515625" style="5" customWidth="1"/>
    <col min="2423" max="2428" width="4.7109375" style="5" customWidth="1"/>
    <col min="2429" max="2429" width="5.85546875" style="5" customWidth="1"/>
    <col min="2430" max="2430" width="7.140625" style="5" customWidth="1"/>
    <col min="2431" max="2438" width="4.7109375" style="5" customWidth="1"/>
    <col min="2439" max="2439" width="5.5703125" style="5" customWidth="1"/>
    <col min="2440" max="2441" width="4.7109375" style="5" customWidth="1"/>
    <col min="2442" max="2443" width="5.5703125" style="5" customWidth="1"/>
    <col min="2444" max="2444" width="4.7109375" style="5" customWidth="1"/>
    <col min="2445" max="2446" width="5.5703125" style="5" customWidth="1"/>
    <col min="2447" max="2448" width="4.7109375" style="5" customWidth="1"/>
    <col min="2449" max="2449" width="6.28515625" style="5" customWidth="1"/>
    <col min="2450" max="2450" width="6" style="5" customWidth="1"/>
    <col min="2451" max="2451" width="7.7109375" style="5" customWidth="1"/>
    <col min="2452" max="2452" width="6.7109375" style="5" customWidth="1"/>
    <col min="2453" max="2453" width="10.42578125" style="5" customWidth="1"/>
    <col min="2454" max="2454" width="9.5703125" style="5" customWidth="1"/>
    <col min="2455" max="2455" width="9.7109375" style="5" customWidth="1"/>
    <col min="2456" max="2456" width="8.28515625" style="5" customWidth="1"/>
    <col min="2457" max="2457" width="4.5703125" style="5" customWidth="1"/>
    <col min="2458" max="2458" width="7.5703125" style="5" customWidth="1"/>
    <col min="2459" max="2459" width="5.85546875" style="5" customWidth="1"/>
    <col min="2460" max="2460" width="6.140625" style="5" customWidth="1"/>
    <col min="2461" max="2461" width="6" style="5" customWidth="1"/>
    <col min="2462" max="2462" width="6.28515625" style="5" customWidth="1"/>
    <col min="2463" max="2463" width="8.28515625" style="5" customWidth="1"/>
    <col min="2464" max="2464" width="10.42578125" style="5" customWidth="1"/>
    <col min="2465" max="2663" width="9" style="5"/>
    <col min="2664" max="2664" width="4.140625" style="5" customWidth="1"/>
    <col min="2665" max="2665" width="12.140625" style="5" customWidth="1"/>
    <col min="2666" max="2666" width="26.5703125" style="5" customWidth="1"/>
    <col min="2667" max="2668" width="5" style="5" customWidth="1"/>
    <col min="2669" max="2669" width="4.5703125" style="5" customWidth="1"/>
    <col min="2670" max="2670" width="7.42578125" style="5" customWidth="1"/>
    <col min="2671" max="2671" width="7.28515625" style="5" customWidth="1"/>
    <col min="2672" max="2673" width="4.7109375" style="5" customWidth="1"/>
    <col min="2674" max="2674" width="7.7109375" style="5" customWidth="1"/>
    <col min="2675" max="2676" width="4.7109375" style="5" customWidth="1"/>
    <col min="2677" max="2677" width="5.7109375" style="5" customWidth="1"/>
    <col min="2678" max="2678" width="5.28515625" style="5" customWidth="1"/>
    <col min="2679" max="2684" width="4.7109375" style="5" customWidth="1"/>
    <col min="2685" max="2685" width="5.85546875" style="5" customWidth="1"/>
    <col min="2686" max="2686" width="7.140625" style="5" customWidth="1"/>
    <col min="2687" max="2694" width="4.7109375" style="5" customWidth="1"/>
    <col min="2695" max="2695" width="5.5703125" style="5" customWidth="1"/>
    <col min="2696" max="2697" width="4.7109375" style="5" customWidth="1"/>
    <col min="2698" max="2699" width="5.5703125" style="5" customWidth="1"/>
    <col min="2700" max="2700" width="4.7109375" style="5" customWidth="1"/>
    <col min="2701" max="2702" width="5.5703125" style="5" customWidth="1"/>
    <col min="2703" max="2704" width="4.7109375" style="5" customWidth="1"/>
    <col min="2705" max="2705" width="6.28515625" style="5" customWidth="1"/>
    <col min="2706" max="2706" width="6" style="5" customWidth="1"/>
    <col min="2707" max="2707" width="7.7109375" style="5" customWidth="1"/>
    <col min="2708" max="2708" width="6.7109375" style="5" customWidth="1"/>
    <col min="2709" max="2709" width="10.42578125" style="5" customWidth="1"/>
    <col min="2710" max="2710" width="9.5703125" style="5" customWidth="1"/>
    <col min="2711" max="2711" width="9.7109375" style="5" customWidth="1"/>
    <col min="2712" max="2712" width="8.28515625" style="5" customWidth="1"/>
    <col min="2713" max="2713" width="4.5703125" style="5" customWidth="1"/>
    <col min="2714" max="2714" width="7.5703125" style="5" customWidth="1"/>
    <col min="2715" max="2715" width="5.85546875" style="5" customWidth="1"/>
    <col min="2716" max="2716" width="6.140625" style="5" customWidth="1"/>
    <col min="2717" max="2717" width="6" style="5" customWidth="1"/>
    <col min="2718" max="2718" width="6.28515625" style="5" customWidth="1"/>
    <col min="2719" max="2719" width="8.28515625" style="5" customWidth="1"/>
    <col min="2720" max="2720" width="10.42578125" style="5" customWidth="1"/>
    <col min="2721" max="2919" width="9" style="5"/>
    <col min="2920" max="2920" width="4.140625" style="5" customWidth="1"/>
    <col min="2921" max="2921" width="12.140625" style="5" customWidth="1"/>
    <col min="2922" max="2922" width="26.5703125" style="5" customWidth="1"/>
    <col min="2923" max="2924" width="5" style="5" customWidth="1"/>
    <col min="2925" max="2925" width="4.5703125" style="5" customWidth="1"/>
    <col min="2926" max="2926" width="7.42578125" style="5" customWidth="1"/>
    <col min="2927" max="2927" width="7.28515625" style="5" customWidth="1"/>
    <col min="2928" max="2929" width="4.7109375" style="5" customWidth="1"/>
    <col min="2930" max="2930" width="7.7109375" style="5" customWidth="1"/>
    <col min="2931" max="2932" width="4.7109375" style="5" customWidth="1"/>
    <col min="2933" max="2933" width="5.7109375" style="5" customWidth="1"/>
    <col min="2934" max="2934" width="5.28515625" style="5" customWidth="1"/>
    <col min="2935" max="2940" width="4.7109375" style="5" customWidth="1"/>
    <col min="2941" max="2941" width="5.85546875" style="5" customWidth="1"/>
    <col min="2942" max="2942" width="7.140625" style="5" customWidth="1"/>
    <col min="2943" max="2950" width="4.7109375" style="5" customWidth="1"/>
    <col min="2951" max="2951" width="5.5703125" style="5" customWidth="1"/>
    <col min="2952" max="2953" width="4.7109375" style="5" customWidth="1"/>
    <col min="2954" max="2955" width="5.5703125" style="5" customWidth="1"/>
    <col min="2956" max="2956" width="4.7109375" style="5" customWidth="1"/>
    <col min="2957" max="2958" width="5.5703125" style="5" customWidth="1"/>
    <col min="2959" max="2960" width="4.7109375" style="5" customWidth="1"/>
    <col min="2961" max="2961" width="6.28515625" style="5" customWidth="1"/>
    <col min="2962" max="2962" width="6" style="5" customWidth="1"/>
    <col min="2963" max="2963" width="7.7109375" style="5" customWidth="1"/>
    <col min="2964" max="2964" width="6.7109375" style="5" customWidth="1"/>
    <col min="2965" max="2965" width="10.42578125" style="5" customWidth="1"/>
    <col min="2966" max="2966" width="9.5703125" style="5" customWidth="1"/>
    <col min="2967" max="2967" width="9.7109375" style="5" customWidth="1"/>
    <col min="2968" max="2968" width="8.28515625" style="5" customWidth="1"/>
    <col min="2969" max="2969" width="4.5703125" style="5" customWidth="1"/>
    <col min="2970" max="2970" width="7.5703125" style="5" customWidth="1"/>
    <col min="2971" max="2971" width="5.85546875" style="5" customWidth="1"/>
    <col min="2972" max="2972" width="6.140625" style="5" customWidth="1"/>
    <col min="2973" max="2973" width="6" style="5" customWidth="1"/>
    <col min="2974" max="2974" width="6.28515625" style="5" customWidth="1"/>
    <col min="2975" max="2975" width="8.28515625" style="5" customWidth="1"/>
    <col min="2976" max="2976" width="10.42578125" style="5" customWidth="1"/>
    <col min="2977" max="3175" width="9" style="5"/>
    <col min="3176" max="3176" width="4.140625" style="5" customWidth="1"/>
    <col min="3177" max="3177" width="12.140625" style="5" customWidth="1"/>
    <col min="3178" max="3178" width="26.5703125" style="5" customWidth="1"/>
    <col min="3179" max="3180" width="5" style="5" customWidth="1"/>
    <col min="3181" max="3181" width="4.5703125" style="5" customWidth="1"/>
    <col min="3182" max="3182" width="7.42578125" style="5" customWidth="1"/>
    <col min="3183" max="3183" width="7.28515625" style="5" customWidth="1"/>
    <col min="3184" max="3185" width="4.7109375" style="5" customWidth="1"/>
    <col min="3186" max="3186" width="7.7109375" style="5" customWidth="1"/>
    <col min="3187" max="3188" width="4.7109375" style="5" customWidth="1"/>
    <col min="3189" max="3189" width="5.7109375" style="5" customWidth="1"/>
    <col min="3190" max="3190" width="5.28515625" style="5" customWidth="1"/>
    <col min="3191" max="3196" width="4.7109375" style="5" customWidth="1"/>
    <col min="3197" max="3197" width="5.85546875" style="5" customWidth="1"/>
    <col min="3198" max="3198" width="7.140625" style="5" customWidth="1"/>
    <col min="3199" max="3206" width="4.7109375" style="5" customWidth="1"/>
    <col min="3207" max="3207" width="5.5703125" style="5" customWidth="1"/>
    <col min="3208" max="3209" width="4.7109375" style="5" customWidth="1"/>
    <col min="3210" max="3211" width="5.5703125" style="5" customWidth="1"/>
    <col min="3212" max="3212" width="4.7109375" style="5" customWidth="1"/>
    <col min="3213" max="3214" width="5.5703125" style="5" customWidth="1"/>
    <col min="3215" max="3216" width="4.7109375" style="5" customWidth="1"/>
    <col min="3217" max="3217" width="6.28515625" style="5" customWidth="1"/>
    <col min="3218" max="3218" width="6" style="5" customWidth="1"/>
    <col min="3219" max="3219" width="7.7109375" style="5" customWidth="1"/>
    <col min="3220" max="3220" width="6.7109375" style="5" customWidth="1"/>
    <col min="3221" max="3221" width="10.42578125" style="5" customWidth="1"/>
    <col min="3222" max="3222" width="9.5703125" style="5" customWidth="1"/>
    <col min="3223" max="3223" width="9.7109375" style="5" customWidth="1"/>
    <col min="3224" max="3224" width="8.28515625" style="5" customWidth="1"/>
    <col min="3225" max="3225" width="4.5703125" style="5" customWidth="1"/>
    <col min="3226" max="3226" width="7.5703125" style="5" customWidth="1"/>
    <col min="3227" max="3227" width="5.85546875" style="5" customWidth="1"/>
    <col min="3228" max="3228" width="6.140625" style="5" customWidth="1"/>
    <col min="3229" max="3229" width="6" style="5" customWidth="1"/>
    <col min="3230" max="3230" width="6.28515625" style="5" customWidth="1"/>
    <col min="3231" max="3231" width="8.28515625" style="5" customWidth="1"/>
    <col min="3232" max="3232" width="10.42578125" style="5" customWidth="1"/>
    <col min="3233" max="3431" width="9" style="5"/>
    <col min="3432" max="3432" width="4.140625" style="5" customWidth="1"/>
    <col min="3433" max="3433" width="12.140625" style="5" customWidth="1"/>
    <col min="3434" max="3434" width="26.5703125" style="5" customWidth="1"/>
    <col min="3435" max="3436" width="5" style="5" customWidth="1"/>
    <col min="3437" max="3437" width="4.5703125" style="5" customWidth="1"/>
    <col min="3438" max="3438" width="7.42578125" style="5" customWidth="1"/>
    <col min="3439" max="3439" width="7.28515625" style="5" customWidth="1"/>
    <col min="3440" max="3441" width="4.7109375" style="5" customWidth="1"/>
    <col min="3442" max="3442" width="7.7109375" style="5" customWidth="1"/>
    <col min="3443" max="3444" width="4.7109375" style="5" customWidth="1"/>
    <col min="3445" max="3445" width="5.7109375" style="5" customWidth="1"/>
    <col min="3446" max="3446" width="5.28515625" style="5" customWidth="1"/>
    <col min="3447" max="3452" width="4.7109375" style="5" customWidth="1"/>
    <col min="3453" max="3453" width="5.85546875" style="5" customWidth="1"/>
    <col min="3454" max="3454" width="7.140625" style="5" customWidth="1"/>
    <col min="3455" max="3462" width="4.7109375" style="5" customWidth="1"/>
    <col min="3463" max="3463" width="5.5703125" style="5" customWidth="1"/>
    <col min="3464" max="3465" width="4.7109375" style="5" customWidth="1"/>
    <col min="3466" max="3467" width="5.5703125" style="5" customWidth="1"/>
    <col min="3468" max="3468" width="4.7109375" style="5" customWidth="1"/>
    <col min="3469" max="3470" width="5.5703125" style="5" customWidth="1"/>
    <col min="3471" max="3472" width="4.7109375" style="5" customWidth="1"/>
    <col min="3473" max="3473" width="6.28515625" style="5" customWidth="1"/>
    <col min="3474" max="3474" width="6" style="5" customWidth="1"/>
    <col min="3475" max="3475" width="7.7109375" style="5" customWidth="1"/>
    <col min="3476" max="3476" width="6.7109375" style="5" customWidth="1"/>
    <col min="3477" max="3477" width="10.42578125" style="5" customWidth="1"/>
    <col min="3478" max="3478" width="9.5703125" style="5" customWidth="1"/>
    <col min="3479" max="3479" width="9.7109375" style="5" customWidth="1"/>
    <col min="3480" max="3480" width="8.28515625" style="5" customWidth="1"/>
    <col min="3481" max="3481" width="4.5703125" style="5" customWidth="1"/>
    <col min="3482" max="3482" width="7.5703125" style="5" customWidth="1"/>
    <col min="3483" max="3483" width="5.85546875" style="5" customWidth="1"/>
    <col min="3484" max="3484" width="6.140625" style="5" customWidth="1"/>
    <col min="3485" max="3485" width="6" style="5" customWidth="1"/>
    <col min="3486" max="3486" width="6.28515625" style="5" customWidth="1"/>
    <col min="3487" max="3487" width="8.28515625" style="5" customWidth="1"/>
    <col min="3488" max="3488" width="10.42578125" style="5" customWidth="1"/>
    <col min="3489" max="3687" width="9" style="5"/>
    <col min="3688" max="3688" width="4.140625" style="5" customWidth="1"/>
    <col min="3689" max="3689" width="12.140625" style="5" customWidth="1"/>
    <col min="3690" max="3690" width="26.5703125" style="5" customWidth="1"/>
    <col min="3691" max="3692" width="5" style="5" customWidth="1"/>
    <col min="3693" max="3693" width="4.5703125" style="5" customWidth="1"/>
    <col min="3694" max="3694" width="7.42578125" style="5" customWidth="1"/>
    <col min="3695" max="3695" width="7.28515625" style="5" customWidth="1"/>
    <col min="3696" max="3697" width="4.7109375" style="5" customWidth="1"/>
    <col min="3698" max="3698" width="7.7109375" style="5" customWidth="1"/>
    <col min="3699" max="3700" width="4.7109375" style="5" customWidth="1"/>
    <col min="3701" max="3701" width="5.7109375" style="5" customWidth="1"/>
    <col min="3702" max="3702" width="5.28515625" style="5" customWidth="1"/>
    <col min="3703" max="3708" width="4.7109375" style="5" customWidth="1"/>
    <col min="3709" max="3709" width="5.85546875" style="5" customWidth="1"/>
    <col min="3710" max="3710" width="7.140625" style="5" customWidth="1"/>
    <col min="3711" max="3718" width="4.7109375" style="5" customWidth="1"/>
    <col min="3719" max="3719" width="5.5703125" style="5" customWidth="1"/>
    <col min="3720" max="3721" width="4.7109375" style="5" customWidth="1"/>
    <col min="3722" max="3723" width="5.5703125" style="5" customWidth="1"/>
    <col min="3724" max="3724" width="4.7109375" style="5" customWidth="1"/>
    <col min="3725" max="3726" width="5.5703125" style="5" customWidth="1"/>
    <col min="3727" max="3728" width="4.7109375" style="5" customWidth="1"/>
    <col min="3729" max="3729" width="6.28515625" style="5" customWidth="1"/>
    <col min="3730" max="3730" width="6" style="5" customWidth="1"/>
    <col min="3731" max="3731" width="7.7109375" style="5" customWidth="1"/>
    <col min="3732" max="3732" width="6.7109375" style="5" customWidth="1"/>
    <col min="3733" max="3733" width="10.42578125" style="5" customWidth="1"/>
    <col min="3734" max="3734" width="9.5703125" style="5" customWidth="1"/>
    <col min="3735" max="3735" width="9.7109375" style="5" customWidth="1"/>
    <col min="3736" max="3736" width="8.28515625" style="5" customWidth="1"/>
    <col min="3737" max="3737" width="4.5703125" style="5" customWidth="1"/>
    <col min="3738" max="3738" width="7.5703125" style="5" customWidth="1"/>
    <col min="3739" max="3739" width="5.85546875" style="5" customWidth="1"/>
    <col min="3740" max="3740" width="6.140625" style="5" customWidth="1"/>
    <col min="3741" max="3741" width="6" style="5" customWidth="1"/>
    <col min="3742" max="3742" width="6.28515625" style="5" customWidth="1"/>
    <col min="3743" max="3743" width="8.28515625" style="5" customWidth="1"/>
    <col min="3744" max="3744" width="10.42578125" style="5" customWidth="1"/>
    <col min="3745" max="3943" width="9" style="5"/>
    <col min="3944" max="3944" width="4.140625" style="5" customWidth="1"/>
    <col min="3945" max="3945" width="12.140625" style="5" customWidth="1"/>
    <col min="3946" max="3946" width="26.5703125" style="5" customWidth="1"/>
    <col min="3947" max="3948" width="5" style="5" customWidth="1"/>
    <col min="3949" max="3949" width="4.5703125" style="5" customWidth="1"/>
    <col min="3950" max="3950" width="7.42578125" style="5" customWidth="1"/>
    <col min="3951" max="3951" width="7.28515625" style="5" customWidth="1"/>
    <col min="3952" max="3953" width="4.7109375" style="5" customWidth="1"/>
    <col min="3954" max="3954" width="7.7109375" style="5" customWidth="1"/>
    <col min="3955" max="3956" width="4.7109375" style="5" customWidth="1"/>
    <col min="3957" max="3957" width="5.7109375" style="5" customWidth="1"/>
    <col min="3958" max="3958" width="5.28515625" style="5" customWidth="1"/>
    <col min="3959" max="3964" width="4.7109375" style="5" customWidth="1"/>
    <col min="3965" max="3965" width="5.85546875" style="5" customWidth="1"/>
    <col min="3966" max="3966" width="7.140625" style="5" customWidth="1"/>
    <col min="3967" max="3974" width="4.7109375" style="5" customWidth="1"/>
    <col min="3975" max="3975" width="5.5703125" style="5" customWidth="1"/>
    <col min="3976" max="3977" width="4.7109375" style="5" customWidth="1"/>
    <col min="3978" max="3979" width="5.5703125" style="5" customWidth="1"/>
    <col min="3980" max="3980" width="4.7109375" style="5" customWidth="1"/>
    <col min="3981" max="3982" width="5.5703125" style="5" customWidth="1"/>
    <col min="3983" max="3984" width="4.7109375" style="5" customWidth="1"/>
    <col min="3985" max="3985" width="6.28515625" style="5" customWidth="1"/>
    <col min="3986" max="3986" width="6" style="5" customWidth="1"/>
    <col min="3987" max="3987" width="7.7109375" style="5" customWidth="1"/>
    <col min="3988" max="3988" width="6.7109375" style="5" customWidth="1"/>
    <col min="3989" max="3989" width="10.42578125" style="5" customWidth="1"/>
    <col min="3990" max="3990" width="9.5703125" style="5" customWidth="1"/>
    <col min="3991" max="3991" width="9.7109375" style="5" customWidth="1"/>
    <col min="3992" max="3992" width="8.28515625" style="5" customWidth="1"/>
    <col min="3993" max="3993" width="4.5703125" style="5" customWidth="1"/>
    <col min="3994" max="3994" width="7.5703125" style="5" customWidth="1"/>
    <col min="3995" max="3995" width="5.85546875" style="5" customWidth="1"/>
    <col min="3996" max="3996" width="6.140625" style="5" customWidth="1"/>
    <col min="3997" max="3997" width="6" style="5" customWidth="1"/>
    <col min="3998" max="3998" width="6.28515625" style="5" customWidth="1"/>
    <col min="3999" max="3999" width="8.28515625" style="5" customWidth="1"/>
    <col min="4000" max="4000" width="10.42578125" style="5" customWidth="1"/>
    <col min="4001" max="4199" width="9" style="5"/>
    <col min="4200" max="4200" width="4.140625" style="5" customWidth="1"/>
    <col min="4201" max="4201" width="12.140625" style="5" customWidth="1"/>
    <col min="4202" max="4202" width="26.5703125" style="5" customWidth="1"/>
    <col min="4203" max="4204" width="5" style="5" customWidth="1"/>
    <col min="4205" max="4205" width="4.5703125" style="5" customWidth="1"/>
    <col min="4206" max="4206" width="7.42578125" style="5" customWidth="1"/>
    <col min="4207" max="4207" width="7.28515625" style="5" customWidth="1"/>
    <col min="4208" max="4209" width="4.7109375" style="5" customWidth="1"/>
    <col min="4210" max="4210" width="7.7109375" style="5" customWidth="1"/>
    <col min="4211" max="4212" width="4.7109375" style="5" customWidth="1"/>
    <col min="4213" max="4213" width="5.7109375" style="5" customWidth="1"/>
    <col min="4214" max="4214" width="5.28515625" style="5" customWidth="1"/>
    <col min="4215" max="4220" width="4.7109375" style="5" customWidth="1"/>
    <col min="4221" max="4221" width="5.85546875" style="5" customWidth="1"/>
    <col min="4222" max="4222" width="7.140625" style="5" customWidth="1"/>
    <col min="4223" max="4230" width="4.7109375" style="5" customWidth="1"/>
    <col min="4231" max="4231" width="5.5703125" style="5" customWidth="1"/>
    <col min="4232" max="4233" width="4.7109375" style="5" customWidth="1"/>
    <col min="4234" max="4235" width="5.5703125" style="5" customWidth="1"/>
    <col min="4236" max="4236" width="4.7109375" style="5" customWidth="1"/>
    <col min="4237" max="4238" width="5.5703125" style="5" customWidth="1"/>
    <col min="4239" max="4240" width="4.7109375" style="5" customWidth="1"/>
    <col min="4241" max="4241" width="6.28515625" style="5" customWidth="1"/>
    <col min="4242" max="4242" width="6" style="5" customWidth="1"/>
    <col min="4243" max="4243" width="7.7109375" style="5" customWidth="1"/>
    <col min="4244" max="4244" width="6.7109375" style="5" customWidth="1"/>
    <col min="4245" max="4245" width="10.42578125" style="5" customWidth="1"/>
    <col min="4246" max="4246" width="9.5703125" style="5" customWidth="1"/>
    <col min="4247" max="4247" width="9.7109375" style="5" customWidth="1"/>
    <col min="4248" max="4248" width="8.28515625" style="5" customWidth="1"/>
    <col min="4249" max="4249" width="4.5703125" style="5" customWidth="1"/>
    <col min="4250" max="4250" width="7.5703125" style="5" customWidth="1"/>
    <col min="4251" max="4251" width="5.85546875" style="5" customWidth="1"/>
    <col min="4252" max="4252" width="6.140625" style="5" customWidth="1"/>
    <col min="4253" max="4253" width="6" style="5" customWidth="1"/>
    <col min="4254" max="4254" width="6.28515625" style="5" customWidth="1"/>
    <col min="4255" max="4255" width="8.28515625" style="5" customWidth="1"/>
    <col min="4256" max="4256" width="10.42578125" style="5" customWidth="1"/>
    <col min="4257" max="4455" width="9" style="5"/>
    <col min="4456" max="4456" width="4.140625" style="5" customWidth="1"/>
    <col min="4457" max="4457" width="12.140625" style="5" customWidth="1"/>
    <col min="4458" max="4458" width="26.5703125" style="5" customWidth="1"/>
    <col min="4459" max="4460" width="5" style="5" customWidth="1"/>
    <col min="4461" max="4461" width="4.5703125" style="5" customWidth="1"/>
    <col min="4462" max="4462" width="7.42578125" style="5" customWidth="1"/>
    <col min="4463" max="4463" width="7.28515625" style="5" customWidth="1"/>
    <col min="4464" max="4465" width="4.7109375" style="5" customWidth="1"/>
    <col min="4466" max="4466" width="7.7109375" style="5" customWidth="1"/>
    <col min="4467" max="4468" width="4.7109375" style="5" customWidth="1"/>
    <col min="4469" max="4469" width="5.7109375" style="5" customWidth="1"/>
    <col min="4470" max="4470" width="5.28515625" style="5" customWidth="1"/>
    <col min="4471" max="4476" width="4.7109375" style="5" customWidth="1"/>
    <col min="4477" max="4477" width="5.85546875" style="5" customWidth="1"/>
    <col min="4478" max="4478" width="7.140625" style="5" customWidth="1"/>
    <col min="4479" max="4486" width="4.7109375" style="5" customWidth="1"/>
    <col min="4487" max="4487" width="5.5703125" style="5" customWidth="1"/>
    <col min="4488" max="4489" width="4.7109375" style="5" customWidth="1"/>
    <col min="4490" max="4491" width="5.5703125" style="5" customWidth="1"/>
    <col min="4492" max="4492" width="4.7109375" style="5" customWidth="1"/>
    <col min="4493" max="4494" width="5.5703125" style="5" customWidth="1"/>
    <col min="4495" max="4496" width="4.7109375" style="5" customWidth="1"/>
    <col min="4497" max="4497" width="6.28515625" style="5" customWidth="1"/>
    <col min="4498" max="4498" width="6" style="5" customWidth="1"/>
    <col min="4499" max="4499" width="7.7109375" style="5" customWidth="1"/>
    <col min="4500" max="4500" width="6.7109375" style="5" customWidth="1"/>
    <col min="4501" max="4501" width="10.42578125" style="5" customWidth="1"/>
    <col min="4502" max="4502" width="9.5703125" style="5" customWidth="1"/>
    <col min="4503" max="4503" width="9.7109375" style="5" customWidth="1"/>
    <col min="4504" max="4504" width="8.28515625" style="5" customWidth="1"/>
    <col min="4505" max="4505" width="4.5703125" style="5" customWidth="1"/>
    <col min="4506" max="4506" width="7.5703125" style="5" customWidth="1"/>
    <col min="4507" max="4507" width="5.85546875" style="5" customWidth="1"/>
    <col min="4508" max="4508" width="6.140625" style="5" customWidth="1"/>
    <col min="4509" max="4509" width="6" style="5" customWidth="1"/>
    <col min="4510" max="4510" width="6.28515625" style="5" customWidth="1"/>
    <col min="4511" max="4511" width="8.28515625" style="5" customWidth="1"/>
    <col min="4512" max="4512" width="10.42578125" style="5" customWidth="1"/>
    <col min="4513" max="4711" width="9" style="5"/>
    <col min="4712" max="4712" width="4.140625" style="5" customWidth="1"/>
    <col min="4713" max="4713" width="12.140625" style="5" customWidth="1"/>
    <col min="4714" max="4714" width="26.5703125" style="5" customWidth="1"/>
    <col min="4715" max="4716" width="5" style="5" customWidth="1"/>
    <col min="4717" max="4717" width="4.5703125" style="5" customWidth="1"/>
    <col min="4718" max="4718" width="7.42578125" style="5" customWidth="1"/>
    <col min="4719" max="4719" width="7.28515625" style="5" customWidth="1"/>
    <col min="4720" max="4721" width="4.7109375" style="5" customWidth="1"/>
    <col min="4722" max="4722" width="7.7109375" style="5" customWidth="1"/>
    <col min="4723" max="4724" width="4.7109375" style="5" customWidth="1"/>
    <col min="4725" max="4725" width="5.7109375" style="5" customWidth="1"/>
    <col min="4726" max="4726" width="5.28515625" style="5" customWidth="1"/>
    <col min="4727" max="4732" width="4.7109375" style="5" customWidth="1"/>
    <col min="4733" max="4733" width="5.85546875" style="5" customWidth="1"/>
    <col min="4734" max="4734" width="7.140625" style="5" customWidth="1"/>
    <col min="4735" max="4742" width="4.7109375" style="5" customWidth="1"/>
    <col min="4743" max="4743" width="5.5703125" style="5" customWidth="1"/>
    <col min="4744" max="4745" width="4.7109375" style="5" customWidth="1"/>
    <col min="4746" max="4747" width="5.5703125" style="5" customWidth="1"/>
    <col min="4748" max="4748" width="4.7109375" style="5" customWidth="1"/>
    <col min="4749" max="4750" width="5.5703125" style="5" customWidth="1"/>
    <col min="4751" max="4752" width="4.7109375" style="5" customWidth="1"/>
    <col min="4753" max="4753" width="6.28515625" style="5" customWidth="1"/>
    <col min="4754" max="4754" width="6" style="5" customWidth="1"/>
    <col min="4755" max="4755" width="7.7109375" style="5" customWidth="1"/>
    <col min="4756" max="4756" width="6.7109375" style="5" customWidth="1"/>
    <col min="4757" max="4757" width="10.42578125" style="5" customWidth="1"/>
    <col min="4758" max="4758" width="9.5703125" style="5" customWidth="1"/>
    <col min="4759" max="4759" width="9.7109375" style="5" customWidth="1"/>
    <col min="4760" max="4760" width="8.28515625" style="5" customWidth="1"/>
    <col min="4761" max="4761" width="4.5703125" style="5" customWidth="1"/>
    <col min="4762" max="4762" width="7.5703125" style="5" customWidth="1"/>
    <col min="4763" max="4763" width="5.85546875" style="5" customWidth="1"/>
    <col min="4764" max="4764" width="6.140625" style="5" customWidth="1"/>
    <col min="4765" max="4765" width="6" style="5" customWidth="1"/>
    <col min="4766" max="4766" width="6.28515625" style="5" customWidth="1"/>
    <col min="4767" max="4767" width="8.28515625" style="5" customWidth="1"/>
    <col min="4768" max="4768" width="10.42578125" style="5" customWidth="1"/>
    <col min="4769" max="4967" width="9" style="5"/>
    <col min="4968" max="4968" width="4.140625" style="5" customWidth="1"/>
    <col min="4969" max="4969" width="12.140625" style="5" customWidth="1"/>
    <col min="4970" max="4970" width="26.5703125" style="5" customWidth="1"/>
    <col min="4971" max="4972" width="5" style="5" customWidth="1"/>
    <col min="4973" max="4973" width="4.5703125" style="5" customWidth="1"/>
    <col min="4974" max="4974" width="7.42578125" style="5" customWidth="1"/>
    <col min="4975" max="4975" width="7.28515625" style="5" customWidth="1"/>
    <col min="4976" max="4977" width="4.7109375" style="5" customWidth="1"/>
    <col min="4978" max="4978" width="7.7109375" style="5" customWidth="1"/>
    <col min="4979" max="4980" width="4.7109375" style="5" customWidth="1"/>
    <col min="4981" max="4981" width="5.7109375" style="5" customWidth="1"/>
    <col min="4982" max="4982" width="5.28515625" style="5" customWidth="1"/>
    <col min="4983" max="4988" width="4.7109375" style="5" customWidth="1"/>
    <col min="4989" max="4989" width="5.85546875" style="5" customWidth="1"/>
    <col min="4990" max="4990" width="7.140625" style="5" customWidth="1"/>
    <col min="4991" max="4998" width="4.7109375" style="5" customWidth="1"/>
    <col min="4999" max="4999" width="5.5703125" style="5" customWidth="1"/>
    <col min="5000" max="5001" width="4.7109375" style="5" customWidth="1"/>
    <col min="5002" max="5003" width="5.5703125" style="5" customWidth="1"/>
    <col min="5004" max="5004" width="4.7109375" style="5" customWidth="1"/>
    <col min="5005" max="5006" width="5.5703125" style="5" customWidth="1"/>
    <col min="5007" max="5008" width="4.7109375" style="5" customWidth="1"/>
    <col min="5009" max="5009" width="6.28515625" style="5" customWidth="1"/>
    <col min="5010" max="5010" width="6" style="5" customWidth="1"/>
    <col min="5011" max="5011" width="7.7109375" style="5" customWidth="1"/>
    <col min="5012" max="5012" width="6.7109375" style="5" customWidth="1"/>
    <col min="5013" max="5013" width="10.42578125" style="5" customWidth="1"/>
    <col min="5014" max="5014" width="9.5703125" style="5" customWidth="1"/>
    <col min="5015" max="5015" width="9.7109375" style="5" customWidth="1"/>
    <col min="5016" max="5016" width="8.28515625" style="5" customWidth="1"/>
    <col min="5017" max="5017" width="4.5703125" style="5" customWidth="1"/>
    <col min="5018" max="5018" width="7.5703125" style="5" customWidth="1"/>
    <col min="5019" max="5019" width="5.85546875" style="5" customWidth="1"/>
    <col min="5020" max="5020" width="6.140625" style="5" customWidth="1"/>
    <col min="5021" max="5021" width="6" style="5" customWidth="1"/>
    <col min="5022" max="5022" width="6.28515625" style="5" customWidth="1"/>
    <col min="5023" max="5023" width="8.28515625" style="5" customWidth="1"/>
    <col min="5024" max="5024" width="10.42578125" style="5" customWidth="1"/>
    <col min="5025" max="5223" width="9" style="5"/>
    <col min="5224" max="5224" width="4.140625" style="5" customWidth="1"/>
    <col min="5225" max="5225" width="12.140625" style="5" customWidth="1"/>
    <col min="5226" max="5226" width="26.5703125" style="5" customWidth="1"/>
    <col min="5227" max="5228" width="5" style="5" customWidth="1"/>
    <col min="5229" max="5229" width="4.5703125" style="5" customWidth="1"/>
    <col min="5230" max="5230" width="7.42578125" style="5" customWidth="1"/>
    <col min="5231" max="5231" width="7.28515625" style="5" customWidth="1"/>
    <col min="5232" max="5233" width="4.7109375" style="5" customWidth="1"/>
    <col min="5234" max="5234" width="7.7109375" style="5" customWidth="1"/>
    <col min="5235" max="5236" width="4.7109375" style="5" customWidth="1"/>
    <col min="5237" max="5237" width="5.7109375" style="5" customWidth="1"/>
    <col min="5238" max="5238" width="5.28515625" style="5" customWidth="1"/>
    <col min="5239" max="5244" width="4.7109375" style="5" customWidth="1"/>
    <col min="5245" max="5245" width="5.85546875" style="5" customWidth="1"/>
    <col min="5246" max="5246" width="7.140625" style="5" customWidth="1"/>
    <col min="5247" max="5254" width="4.7109375" style="5" customWidth="1"/>
    <col min="5255" max="5255" width="5.5703125" style="5" customWidth="1"/>
    <col min="5256" max="5257" width="4.7109375" style="5" customWidth="1"/>
    <col min="5258" max="5259" width="5.5703125" style="5" customWidth="1"/>
    <col min="5260" max="5260" width="4.7109375" style="5" customWidth="1"/>
    <col min="5261" max="5262" width="5.5703125" style="5" customWidth="1"/>
    <col min="5263" max="5264" width="4.7109375" style="5" customWidth="1"/>
    <col min="5265" max="5265" width="6.28515625" style="5" customWidth="1"/>
    <col min="5266" max="5266" width="6" style="5" customWidth="1"/>
    <col min="5267" max="5267" width="7.7109375" style="5" customWidth="1"/>
    <col min="5268" max="5268" width="6.7109375" style="5" customWidth="1"/>
    <col min="5269" max="5269" width="10.42578125" style="5" customWidth="1"/>
    <col min="5270" max="5270" width="9.5703125" style="5" customWidth="1"/>
    <col min="5271" max="5271" width="9.7109375" style="5" customWidth="1"/>
    <col min="5272" max="5272" width="8.28515625" style="5" customWidth="1"/>
    <col min="5273" max="5273" width="4.5703125" style="5" customWidth="1"/>
    <col min="5274" max="5274" width="7.5703125" style="5" customWidth="1"/>
    <col min="5275" max="5275" width="5.85546875" style="5" customWidth="1"/>
    <col min="5276" max="5276" width="6.140625" style="5" customWidth="1"/>
    <col min="5277" max="5277" width="6" style="5" customWidth="1"/>
    <col min="5278" max="5278" width="6.28515625" style="5" customWidth="1"/>
    <col min="5279" max="5279" width="8.28515625" style="5" customWidth="1"/>
    <col min="5280" max="5280" width="10.42578125" style="5" customWidth="1"/>
    <col min="5281" max="5479" width="9" style="5"/>
    <col min="5480" max="5480" width="4.140625" style="5" customWidth="1"/>
    <col min="5481" max="5481" width="12.140625" style="5" customWidth="1"/>
    <col min="5482" max="5482" width="26.5703125" style="5" customWidth="1"/>
    <col min="5483" max="5484" width="5" style="5" customWidth="1"/>
    <col min="5485" max="5485" width="4.5703125" style="5" customWidth="1"/>
    <col min="5486" max="5486" width="7.42578125" style="5" customWidth="1"/>
    <col min="5487" max="5487" width="7.28515625" style="5" customWidth="1"/>
    <col min="5488" max="5489" width="4.7109375" style="5" customWidth="1"/>
    <col min="5490" max="5490" width="7.7109375" style="5" customWidth="1"/>
    <col min="5491" max="5492" width="4.7109375" style="5" customWidth="1"/>
    <col min="5493" max="5493" width="5.7109375" style="5" customWidth="1"/>
    <col min="5494" max="5494" width="5.28515625" style="5" customWidth="1"/>
    <col min="5495" max="5500" width="4.7109375" style="5" customWidth="1"/>
    <col min="5501" max="5501" width="5.85546875" style="5" customWidth="1"/>
    <col min="5502" max="5502" width="7.140625" style="5" customWidth="1"/>
    <col min="5503" max="5510" width="4.7109375" style="5" customWidth="1"/>
    <col min="5511" max="5511" width="5.5703125" style="5" customWidth="1"/>
    <col min="5512" max="5513" width="4.7109375" style="5" customWidth="1"/>
    <col min="5514" max="5515" width="5.5703125" style="5" customWidth="1"/>
    <col min="5516" max="5516" width="4.7109375" style="5" customWidth="1"/>
    <col min="5517" max="5518" width="5.5703125" style="5" customWidth="1"/>
    <col min="5519" max="5520" width="4.7109375" style="5" customWidth="1"/>
    <col min="5521" max="5521" width="6.28515625" style="5" customWidth="1"/>
    <col min="5522" max="5522" width="6" style="5" customWidth="1"/>
    <col min="5523" max="5523" width="7.7109375" style="5" customWidth="1"/>
    <col min="5524" max="5524" width="6.7109375" style="5" customWidth="1"/>
    <col min="5525" max="5525" width="10.42578125" style="5" customWidth="1"/>
    <col min="5526" max="5526" width="9.5703125" style="5" customWidth="1"/>
    <col min="5527" max="5527" width="9.7109375" style="5" customWidth="1"/>
    <col min="5528" max="5528" width="8.28515625" style="5" customWidth="1"/>
    <col min="5529" max="5529" width="4.5703125" style="5" customWidth="1"/>
    <col min="5530" max="5530" width="7.5703125" style="5" customWidth="1"/>
    <col min="5531" max="5531" width="5.85546875" style="5" customWidth="1"/>
    <col min="5532" max="5532" width="6.140625" style="5" customWidth="1"/>
    <col min="5533" max="5533" width="6" style="5" customWidth="1"/>
    <col min="5534" max="5534" width="6.28515625" style="5" customWidth="1"/>
    <col min="5535" max="5535" width="8.28515625" style="5" customWidth="1"/>
    <col min="5536" max="5536" width="10.42578125" style="5" customWidth="1"/>
    <col min="5537" max="5735" width="9" style="5"/>
    <col min="5736" max="5736" width="4.140625" style="5" customWidth="1"/>
    <col min="5737" max="5737" width="12.140625" style="5" customWidth="1"/>
    <col min="5738" max="5738" width="26.5703125" style="5" customWidth="1"/>
    <col min="5739" max="5740" width="5" style="5" customWidth="1"/>
    <col min="5741" max="5741" width="4.5703125" style="5" customWidth="1"/>
    <col min="5742" max="5742" width="7.42578125" style="5" customWidth="1"/>
    <col min="5743" max="5743" width="7.28515625" style="5" customWidth="1"/>
    <col min="5744" max="5745" width="4.7109375" style="5" customWidth="1"/>
    <col min="5746" max="5746" width="7.7109375" style="5" customWidth="1"/>
    <col min="5747" max="5748" width="4.7109375" style="5" customWidth="1"/>
    <col min="5749" max="5749" width="5.7109375" style="5" customWidth="1"/>
    <col min="5750" max="5750" width="5.28515625" style="5" customWidth="1"/>
    <col min="5751" max="5756" width="4.7109375" style="5" customWidth="1"/>
    <col min="5757" max="5757" width="5.85546875" style="5" customWidth="1"/>
    <col min="5758" max="5758" width="7.140625" style="5" customWidth="1"/>
    <col min="5759" max="5766" width="4.7109375" style="5" customWidth="1"/>
    <col min="5767" max="5767" width="5.5703125" style="5" customWidth="1"/>
    <col min="5768" max="5769" width="4.7109375" style="5" customWidth="1"/>
    <col min="5770" max="5771" width="5.5703125" style="5" customWidth="1"/>
    <col min="5772" max="5772" width="4.7109375" style="5" customWidth="1"/>
    <col min="5773" max="5774" width="5.5703125" style="5" customWidth="1"/>
    <col min="5775" max="5776" width="4.7109375" style="5" customWidth="1"/>
    <col min="5777" max="5777" width="6.28515625" style="5" customWidth="1"/>
    <col min="5778" max="5778" width="6" style="5" customWidth="1"/>
    <col min="5779" max="5779" width="7.7109375" style="5" customWidth="1"/>
    <col min="5780" max="5780" width="6.7109375" style="5" customWidth="1"/>
    <col min="5781" max="5781" width="10.42578125" style="5" customWidth="1"/>
    <col min="5782" max="5782" width="9.5703125" style="5" customWidth="1"/>
    <col min="5783" max="5783" width="9.7109375" style="5" customWidth="1"/>
    <col min="5784" max="5784" width="8.28515625" style="5" customWidth="1"/>
    <col min="5785" max="5785" width="4.5703125" style="5" customWidth="1"/>
    <col min="5786" max="5786" width="7.5703125" style="5" customWidth="1"/>
    <col min="5787" max="5787" width="5.85546875" style="5" customWidth="1"/>
    <col min="5788" max="5788" width="6.140625" style="5" customWidth="1"/>
    <col min="5789" max="5789" width="6" style="5" customWidth="1"/>
    <col min="5790" max="5790" width="6.28515625" style="5" customWidth="1"/>
    <col min="5791" max="5791" width="8.28515625" style="5" customWidth="1"/>
    <col min="5792" max="5792" width="10.42578125" style="5" customWidth="1"/>
    <col min="5793" max="5991" width="9" style="5"/>
    <col min="5992" max="5992" width="4.140625" style="5" customWidth="1"/>
    <col min="5993" max="5993" width="12.140625" style="5" customWidth="1"/>
    <col min="5994" max="5994" width="26.5703125" style="5" customWidth="1"/>
    <col min="5995" max="5996" width="5" style="5" customWidth="1"/>
    <col min="5997" max="5997" width="4.5703125" style="5" customWidth="1"/>
    <col min="5998" max="5998" width="7.42578125" style="5" customWidth="1"/>
    <col min="5999" max="5999" width="7.28515625" style="5" customWidth="1"/>
    <col min="6000" max="6001" width="4.7109375" style="5" customWidth="1"/>
    <col min="6002" max="6002" width="7.7109375" style="5" customWidth="1"/>
    <col min="6003" max="6004" width="4.7109375" style="5" customWidth="1"/>
    <col min="6005" max="6005" width="5.7109375" style="5" customWidth="1"/>
    <col min="6006" max="6006" width="5.28515625" style="5" customWidth="1"/>
    <col min="6007" max="6012" width="4.7109375" style="5" customWidth="1"/>
    <col min="6013" max="6013" width="5.85546875" style="5" customWidth="1"/>
    <col min="6014" max="6014" width="7.140625" style="5" customWidth="1"/>
    <col min="6015" max="6022" width="4.7109375" style="5" customWidth="1"/>
    <col min="6023" max="6023" width="5.5703125" style="5" customWidth="1"/>
    <col min="6024" max="6025" width="4.7109375" style="5" customWidth="1"/>
    <col min="6026" max="6027" width="5.5703125" style="5" customWidth="1"/>
    <col min="6028" max="6028" width="4.7109375" style="5" customWidth="1"/>
    <col min="6029" max="6030" width="5.5703125" style="5" customWidth="1"/>
    <col min="6031" max="6032" width="4.7109375" style="5" customWidth="1"/>
    <col min="6033" max="6033" width="6.28515625" style="5" customWidth="1"/>
    <col min="6034" max="6034" width="6" style="5" customWidth="1"/>
    <col min="6035" max="6035" width="7.7109375" style="5" customWidth="1"/>
    <col min="6036" max="6036" width="6.7109375" style="5" customWidth="1"/>
    <col min="6037" max="6037" width="10.42578125" style="5" customWidth="1"/>
    <col min="6038" max="6038" width="9.5703125" style="5" customWidth="1"/>
    <col min="6039" max="6039" width="9.7109375" style="5" customWidth="1"/>
    <col min="6040" max="6040" width="8.28515625" style="5" customWidth="1"/>
    <col min="6041" max="6041" width="4.5703125" style="5" customWidth="1"/>
    <col min="6042" max="6042" width="7.5703125" style="5" customWidth="1"/>
    <col min="6043" max="6043" width="5.85546875" style="5" customWidth="1"/>
    <col min="6044" max="6044" width="6.140625" style="5" customWidth="1"/>
    <col min="6045" max="6045" width="6" style="5" customWidth="1"/>
    <col min="6046" max="6046" width="6.28515625" style="5" customWidth="1"/>
    <col min="6047" max="6047" width="8.28515625" style="5" customWidth="1"/>
    <col min="6048" max="6048" width="10.42578125" style="5" customWidth="1"/>
    <col min="6049" max="6247" width="9" style="5"/>
    <col min="6248" max="6248" width="4.140625" style="5" customWidth="1"/>
    <col min="6249" max="6249" width="12.140625" style="5" customWidth="1"/>
    <col min="6250" max="6250" width="26.5703125" style="5" customWidth="1"/>
    <col min="6251" max="6252" width="5" style="5" customWidth="1"/>
    <col min="6253" max="6253" width="4.5703125" style="5" customWidth="1"/>
    <col min="6254" max="6254" width="7.42578125" style="5" customWidth="1"/>
    <col min="6255" max="6255" width="7.28515625" style="5" customWidth="1"/>
    <col min="6256" max="6257" width="4.7109375" style="5" customWidth="1"/>
    <col min="6258" max="6258" width="7.7109375" style="5" customWidth="1"/>
    <col min="6259" max="6260" width="4.7109375" style="5" customWidth="1"/>
    <col min="6261" max="6261" width="5.7109375" style="5" customWidth="1"/>
    <col min="6262" max="6262" width="5.28515625" style="5" customWidth="1"/>
    <col min="6263" max="6268" width="4.7109375" style="5" customWidth="1"/>
    <col min="6269" max="6269" width="5.85546875" style="5" customWidth="1"/>
    <col min="6270" max="6270" width="7.140625" style="5" customWidth="1"/>
    <col min="6271" max="6278" width="4.7109375" style="5" customWidth="1"/>
    <col min="6279" max="6279" width="5.5703125" style="5" customWidth="1"/>
    <col min="6280" max="6281" width="4.7109375" style="5" customWidth="1"/>
    <col min="6282" max="6283" width="5.5703125" style="5" customWidth="1"/>
    <col min="6284" max="6284" width="4.7109375" style="5" customWidth="1"/>
    <col min="6285" max="6286" width="5.5703125" style="5" customWidth="1"/>
    <col min="6287" max="6288" width="4.7109375" style="5" customWidth="1"/>
    <col min="6289" max="6289" width="6.28515625" style="5" customWidth="1"/>
    <col min="6290" max="6290" width="6" style="5" customWidth="1"/>
    <col min="6291" max="6291" width="7.7109375" style="5" customWidth="1"/>
    <col min="6292" max="6292" width="6.7109375" style="5" customWidth="1"/>
    <col min="6293" max="6293" width="10.42578125" style="5" customWidth="1"/>
    <col min="6294" max="6294" width="9.5703125" style="5" customWidth="1"/>
    <col min="6295" max="6295" width="9.7109375" style="5" customWidth="1"/>
    <col min="6296" max="6296" width="8.28515625" style="5" customWidth="1"/>
    <col min="6297" max="6297" width="4.5703125" style="5" customWidth="1"/>
    <col min="6298" max="6298" width="7.5703125" style="5" customWidth="1"/>
    <col min="6299" max="6299" width="5.85546875" style="5" customWidth="1"/>
    <col min="6300" max="6300" width="6.140625" style="5" customWidth="1"/>
    <col min="6301" max="6301" width="6" style="5" customWidth="1"/>
    <col min="6302" max="6302" width="6.28515625" style="5" customWidth="1"/>
    <col min="6303" max="6303" width="8.28515625" style="5" customWidth="1"/>
    <col min="6304" max="6304" width="10.42578125" style="5" customWidth="1"/>
    <col min="6305" max="6503" width="9" style="5"/>
    <col min="6504" max="6504" width="4.140625" style="5" customWidth="1"/>
    <col min="6505" max="6505" width="12.140625" style="5" customWidth="1"/>
    <col min="6506" max="6506" width="26.5703125" style="5" customWidth="1"/>
    <col min="6507" max="6508" width="5" style="5" customWidth="1"/>
    <col min="6509" max="6509" width="4.5703125" style="5" customWidth="1"/>
    <col min="6510" max="6510" width="7.42578125" style="5" customWidth="1"/>
    <col min="6511" max="6511" width="7.28515625" style="5" customWidth="1"/>
    <col min="6512" max="6513" width="4.7109375" style="5" customWidth="1"/>
    <col min="6514" max="6514" width="7.7109375" style="5" customWidth="1"/>
    <col min="6515" max="6516" width="4.7109375" style="5" customWidth="1"/>
    <col min="6517" max="6517" width="5.7109375" style="5" customWidth="1"/>
    <col min="6518" max="6518" width="5.28515625" style="5" customWidth="1"/>
    <col min="6519" max="6524" width="4.7109375" style="5" customWidth="1"/>
    <col min="6525" max="6525" width="5.85546875" style="5" customWidth="1"/>
    <col min="6526" max="6526" width="7.140625" style="5" customWidth="1"/>
    <col min="6527" max="6534" width="4.7109375" style="5" customWidth="1"/>
    <col min="6535" max="6535" width="5.5703125" style="5" customWidth="1"/>
    <col min="6536" max="6537" width="4.7109375" style="5" customWidth="1"/>
    <col min="6538" max="6539" width="5.5703125" style="5" customWidth="1"/>
    <col min="6540" max="6540" width="4.7109375" style="5" customWidth="1"/>
    <col min="6541" max="6542" width="5.5703125" style="5" customWidth="1"/>
    <col min="6543" max="6544" width="4.7109375" style="5" customWidth="1"/>
    <col min="6545" max="6545" width="6.28515625" style="5" customWidth="1"/>
    <col min="6546" max="6546" width="6" style="5" customWidth="1"/>
    <col min="6547" max="6547" width="7.7109375" style="5" customWidth="1"/>
    <col min="6548" max="6548" width="6.7109375" style="5" customWidth="1"/>
    <col min="6549" max="6549" width="10.42578125" style="5" customWidth="1"/>
    <col min="6550" max="6550" width="9.5703125" style="5" customWidth="1"/>
    <col min="6551" max="6551" width="9.7109375" style="5" customWidth="1"/>
    <col min="6552" max="6552" width="8.28515625" style="5" customWidth="1"/>
    <col min="6553" max="6553" width="4.5703125" style="5" customWidth="1"/>
    <col min="6554" max="6554" width="7.5703125" style="5" customWidth="1"/>
    <col min="6555" max="6555" width="5.85546875" style="5" customWidth="1"/>
    <col min="6556" max="6556" width="6.140625" style="5" customWidth="1"/>
    <col min="6557" max="6557" width="6" style="5" customWidth="1"/>
    <col min="6558" max="6558" width="6.28515625" style="5" customWidth="1"/>
    <col min="6559" max="6559" width="8.28515625" style="5" customWidth="1"/>
    <col min="6560" max="6560" width="10.42578125" style="5" customWidth="1"/>
    <col min="6561" max="6759" width="9" style="5"/>
    <col min="6760" max="6760" width="4.140625" style="5" customWidth="1"/>
    <col min="6761" max="6761" width="12.140625" style="5" customWidth="1"/>
    <col min="6762" max="6762" width="26.5703125" style="5" customWidth="1"/>
    <col min="6763" max="6764" width="5" style="5" customWidth="1"/>
    <col min="6765" max="6765" width="4.5703125" style="5" customWidth="1"/>
    <col min="6766" max="6766" width="7.42578125" style="5" customWidth="1"/>
    <col min="6767" max="6767" width="7.28515625" style="5" customWidth="1"/>
    <col min="6768" max="6769" width="4.7109375" style="5" customWidth="1"/>
    <col min="6770" max="6770" width="7.7109375" style="5" customWidth="1"/>
    <col min="6771" max="6772" width="4.7109375" style="5" customWidth="1"/>
    <col min="6773" max="6773" width="5.7109375" style="5" customWidth="1"/>
    <col min="6774" max="6774" width="5.28515625" style="5" customWidth="1"/>
    <col min="6775" max="6780" width="4.7109375" style="5" customWidth="1"/>
    <col min="6781" max="6781" width="5.85546875" style="5" customWidth="1"/>
    <col min="6782" max="6782" width="7.140625" style="5" customWidth="1"/>
    <col min="6783" max="6790" width="4.7109375" style="5" customWidth="1"/>
    <col min="6791" max="6791" width="5.5703125" style="5" customWidth="1"/>
    <col min="6792" max="6793" width="4.7109375" style="5" customWidth="1"/>
    <col min="6794" max="6795" width="5.5703125" style="5" customWidth="1"/>
    <col min="6796" max="6796" width="4.7109375" style="5" customWidth="1"/>
    <col min="6797" max="6798" width="5.5703125" style="5" customWidth="1"/>
    <col min="6799" max="6800" width="4.7109375" style="5" customWidth="1"/>
    <col min="6801" max="6801" width="6.28515625" style="5" customWidth="1"/>
    <col min="6802" max="6802" width="6" style="5" customWidth="1"/>
    <col min="6803" max="6803" width="7.7109375" style="5" customWidth="1"/>
    <col min="6804" max="6804" width="6.7109375" style="5" customWidth="1"/>
    <col min="6805" max="6805" width="10.42578125" style="5" customWidth="1"/>
    <col min="6806" max="6806" width="9.5703125" style="5" customWidth="1"/>
    <col min="6807" max="6807" width="9.7109375" style="5" customWidth="1"/>
    <col min="6808" max="6808" width="8.28515625" style="5" customWidth="1"/>
    <col min="6809" max="6809" width="4.5703125" style="5" customWidth="1"/>
    <col min="6810" max="6810" width="7.5703125" style="5" customWidth="1"/>
    <col min="6811" max="6811" width="5.85546875" style="5" customWidth="1"/>
    <col min="6812" max="6812" width="6.140625" style="5" customWidth="1"/>
    <col min="6813" max="6813" width="6" style="5" customWidth="1"/>
    <col min="6814" max="6814" width="6.28515625" style="5" customWidth="1"/>
    <col min="6815" max="6815" width="8.28515625" style="5" customWidth="1"/>
    <col min="6816" max="6816" width="10.42578125" style="5" customWidth="1"/>
    <col min="6817" max="7015" width="9" style="5"/>
    <col min="7016" max="7016" width="4.140625" style="5" customWidth="1"/>
    <col min="7017" max="7017" width="12.140625" style="5" customWidth="1"/>
    <col min="7018" max="7018" width="26.5703125" style="5" customWidth="1"/>
    <col min="7019" max="7020" width="5" style="5" customWidth="1"/>
    <col min="7021" max="7021" width="4.5703125" style="5" customWidth="1"/>
    <col min="7022" max="7022" width="7.42578125" style="5" customWidth="1"/>
    <col min="7023" max="7023" width="7.28515625" style="5" customWidth="1"/>
    <col min="7024" max="7025" width="4.7109375" style="5" customWidth="1"/>
    <col min="7026" max="7026" width="7.7109375" style="5" customWidth="1"/>
    <col min="7027" max="7028" width="4.7109375" style="5" customWidth="1"/>
    <col min="7029" max="7029" width="5.7109375" style="5" customWidth="1"/>
    <col min="7030" max="7030" width="5.28515625" style="5" customWidth="1"/>
    <col min="7031" max="7036" width="4.7109375" style="5" customWidth="1"/>
    <col min="7037" max="7037" width="5.85546875" style="5" customWidth="1"/>
    <col min="7038" max="7038" width="7.140625" style="5" customWidth="1"/>
    <col min="7039" max="7046" width="4.7109375" style="5" customWidth="1"/>
    <col min="7047" max="7047" width="5.5703125" style="5" customWidth="1"/>
    <col min="7048" max="7049" width="4.7109375" style="5" customWidth="1"/>
    <col min="7050" max="7051" width="5.5703125" style="5" customWidth="1"/>
    <col min="7052" max="7052" width="4.7109375" style="5" customWidth="1"/>
    <col min="7053" max="7054" width="5.5703125" style="5" customWidth="1"/>
    <col min="7055" max="7056" width="4.7109375" style="5" customWidth="1"/>
    <col min="7057" max="7057" width="6.28515625" style="5" customWidth="1"/>
    <col min="7058" max="7058" width="6" style="5" customWidth="1"/>
    <col min="7059" max="7059" width="7.7109375" style="5" customWidth="1"/>
    <col min="7060" max="7060" width="6.7109375" style="5" customWidth="1"/>
    <col min="7061" max="7061" width="10.42578125" style="5" customWidth="1"/>
    <col min="7062" max="7062" width="9.5703125" style="5" customWidth="1"/>
    <col min="7063" max="7063" width="9.7109375" style="5" customWidth="1"/>
    <col min="7064" max="7064" width="8.28515625" style="5" customWidth="1"/>
    <col min="7065" max="7065" width="4.5703125" style="5" customWidth="1"/>
    <col min="7066" max="7066" width="7.5703125" style="5" customWidth="1"/>
    <col min="7067" max="7067" width="5.85546875" style="5" customWidth="1"/>
    <col min="7068" max="7068" width="6.140625" style="5" customWidth="1"/>
    <col min="7069" max="7069" width="6" style="5" customWidth="1"/>
    <col min="7070" max="7070" width="6.28515625" style="5" customWidth="1"/>
    <col min="7071" max="7071" width="8.28515625" style="5" customWidth="1"/>
    <col min="7072" max="7072" width="10.42578125" style="5" customWidth="1"/>
    <col min="7073" max="7271" width="9" style="5"/>
    <col min="7272" max="7272" width="4.140625" style="5" customWidth="1"/>
    <col min="7273" max="7273" width="12.140625" style="5" customWidth="1"/>
    <col min="7274" max="7274" width="26.5703125" style="5" customWidth="1"/>
    <col min="7275" max="7276" width="5" style="5" customWidth="1"/>
    <col min="7277" max="7277" width="4.5703125" style="5" customWidth="1"/>
    <col min="7278" max="7278" width="7.42578125" style="5" customWidth="1"/>
    <col min="7279" max="7279" width="7.28515625" style="5" customWidth="1"/>
    <col min="7280" max="7281" width="4.7109375" style="5" customWidth="1"/>
    <col min="7282" max="7282" width="7.7109375" style="5" customWidth="1"/>
    <col min="7283" max="7284" width="4.7109375" style="5" customWidth="1"/>
    <col min="7285" max="7285" width="5.7109375" style="5" customWidth="1"/>
    <col min="7286" max="7286" width="5.28515625" style="5" customWidth="1"/>
    <col min="7287" max="7292" width="4.7109375" style="5" customWidth="1"/>
    <col min="7293" max="7293" width="5.85546875" style="5" customWidth="1"/>
    <col min="7294" max="7294" width="7.140625" style="5" customWidth="1"/>
    <col min="7295" max="7302" width="4.7109375" style="5" customWidth="1"/>
    <col min="7303" max="7303" width="5.5703125" style="5" customWidth="1"/>
    <col min="7304" max="7305" width="4.7109375" style="5" customWidth="1"/>
    <col min="7306" max="7307" width="5.5703125" style="5" customWidth="1"/>
    <col min="7308" max="7308" width="4.7109375" style="5" customWidth="1"/>
    <col min="7309" max="7310" width="5.5703125" style="5" customWidth="1"/>
    <col min="7311" max="7312" width="4.7109375" style="5" customWidth="1"/>
    <col min="7313" max="7313" width="6.28515625" style="5" customWidth="1"/>
    <col min="7314" max="7314" width="6" style="5" customWidth="1"/>
    <col min="7315" max="7315" width="7.7109375" style="5" customWidth="1"/>
    <col min="7316" max="7316" width="6.7109375" style="5" customWidth="1"/>
    <col min="7317" max="7317" width="10.42578125" style="5" customWidth="1"/>
    <col min="7318" max="7318" width="9.5703125" style="5" customWidth="1"/>
    <col min="7319" max="7319" width="9.7109375" style="5" customWidth="1"/>
    <col min="7320" max="7320" width="8.28515625" style="5" customWidth="1"/>
    <col min="7321" max="7321" width="4.5703125" style="5" customWidth="1"/>
    <col min="7322" max="7322" width="7.5703125" style="5" customWidth="1"/>
    <col min="7323" max="7323" width="5.85546875" style="5" customWidth="1"/>
    <col min="7324" max="7324" width="6.140625" style="5" customWidth="1"/>
    <col min="7325" max="7325" width="6" style="5" customWidth="1"/>
    <col min="7326" max="7326" width="6.28515625" style="5" customWidth="1"/>
    <col min="7327" max="7327" width="8.28515625" style="5" customWidth="1"/>
    <col min="7328" max="7328" width="10.42578125" style="5" customWidth="1"/>
    <col min="7329" max="7527" width="9" style="5"/>
    <col min="7528" max="7528" width="4.140625" style="5" customWidth="1"/>
    <col min="7529" max="7529" width="12.140625" style="5" customWidth="1"/>
    <col min="7530" max="7530" width="26.5703125" style="5" customWidth="1"/>
    <col min="7531" max="7532" width="5" style="5" customWidth="1"/>
    <col min="7533" max="7533" width="4.5703125" style="5" customWidth="1"/>
    <col min="7534" max="7534" width="7.42578125" style="5" customWidth="1"/>
    <col min="7535" max="7535" width="7.28515625" style="5" customWidth="1"/>
    <col min="7536" max="7537" width="4.7109375" style="5" customWidth="1"/>
    <col min="7538" max="7538" width="7.7109375" style="5" customWidth="1"/>
    <col min="7539" max="7540" width="4.7109375" style="5" customWidth="1"/>
    <col min="7541" max="7541" width="5.7109375" style="5" customWidth="1"/>
    <col min="7542" max="7542" width="5.28515625" style="5" customWidth="1"/>
    <col min="7543" max="7548" width="4.7109375" style="5" customWidth="1"/>
    <col min="7549" max="7549" width="5.85546875" style="5" customWidth="1"/>
    <col min="7550" max="7550" width="7.140625" style="5" customWidth="1"/>
    <col min="7551" max="7558" width="4.7109375" style="5" customWidth="1"/>
    <col min="7559" max="7559" width="5.5703125" style="5" customWidth="1"/>
    <col min="7560" max="7561" width="4.7109375" style="5" customWidth="1"/>
    <col min="7562" max="7563" width="5.5703125" style="5" customWidth="1"/>
    <col min="7564" max="7564" width="4.7109375" style="5" customWidth="1"/>
    <col min="7565" max="7566" width="5.5703125" style="5" customWidth="1"/>
    <col min="7567" max="7568" width="4.7109375" style="5" customWidth="1"/>
    <col min="7569" max="7569" width="6.28515625" style="5" customWidth="1"/>
    <col min="7570" max="7570" width="6" style="5" customWidth="1"/>
    <col min="7571" max="7571" width="7.7109375" style="5" customWidth="1"/>
    <col min="7572" max="7572" width="6.7109375" style="5" customWidth="1"/>
    <col min="7573" max="7573" width="10.42578125" style="5" customWidth="1"/>
    <col min="7574" max="7574" width="9.5703125" style="5" customWidth="1"/>
    <col min="7575" max="7575" width="9.7109375" style="5" customWidth="1"/>
    <col min="7576" max="7576" width="8.28515625" style="5" customWidth="1"/>
    <col min="7577" max="7577" width="4.5703125" style="5" customWidth="1"/>
    <col min="7578" max="7578" width="7.5703125" style="5" customWidth="1"/>
    <col min="7579" max="7579" width="5.85546875" style="5" customWidth="1"/>
    <col min="7580" max="7580" width="6.140625" style="5" customWidth="1"/>
    <col min="7581" max="7581" width="6" style="5" customWidth="1"/>
    <col min="7582" max="7582" width="6.28515625" style="5" customWidth="1"/>
    <col min="7583" max="7583" width="8.28515625" style="5" customWidth="1"/>
    <col min="7584" max="7584" width="10.42578125" style="5" customWidth="1"/>
    <col min="7585" max="7783" width="9" style="5"/>
    <col min="7784" max="7784" width="4.140625" style="5" customWidth="1"/>
    <col min="7785" max="7785" width="12.140625" style="5" customWidth="1"/>
    <col min="7786" max="7786" width="26.5703125" style="5" customWidth="1"/>
    <col min="7787" max="7788" width="5" style="5" customWidth="1"/>
    <col min="7789" max="7789" width="4.5703125" style="5" customWidth="1"/>
    <col min="7790" max="7790" width="7.42578125" style="5" customWidth="1"/>
    <col min="7791" max="7791" width="7.28515625" style="5" customWidth="1"/>
    <col min="7792" max="7793" width="4.7109375" style="5" customWidth="1"/>
    <col min="7794" max="7794" width="7.7109375" style="5" customWidth="1"/>
    <col min="7795" max="7796" width="4.7109375" style="5" customWidth="1"/>
    <col min="7797" max="7797" width="5.7109375" style="5" customWidth="1"/>
    <col min="7798" max="7798" width="5.28515625" style="5" customWidth="1"/>
    <col min="7799" max="7804" width="4.7109375" style="5" customWidth="1"/>
    <col min="7805" max="7805" width="5.85546875" style="5" customWidth="1"/>
    <col min="7806" max="7806" width="7.140625" style="5" customWidth="1"/>
    <col min="7807" max="7814" width="4.7109375" style="5" customWidth="1"/>
    <col min="7815" max="7815" width="5.5703125" style="5" customWidth="1"/>
    <col min="7816" max="7817" width="4.7109375" style="5" customWidth="1"/>
    <col min="7818" max="7819" width="5.5703125" style="5" customWidth="1"/>
    <col min="7820" max="7820" width="4.7109375" style="5" customWidth="1"/>
    <col min="7821" max="7822" width="5.5703125" style="5" customWidth="1"/>
    <col min="7823" max="7824" width="4.7109375" style="5" customWidth="1"/>
    <col min="7825" max="7825" width="6.28515625" style="5" customWidth="1"/>
    <col min="7826" max="7826" width="6" style="5" customWidth="1"/>
    <col min="7827" max="7827" width="7.7109375" style="5" customWidth="1"/>
    <col min="7828" max="7828" width="6.7109375" style="5" customWidth="1"/>
    <col min="7829" max="7829" width="10.42578125" style="5" customWidth="1"/>
    <col min="7830" max="7830" width="9.5703125" style="5" customWidth="1"/>
    <col min="7831" max="7831" width="9.7109375" style="5" customWidth="1"/>
    <col min="7832" max="7832" width="8.28515625" style="5" customWidth="1"/>
    <col min="7833" max="7833" width="4.5703125" style="5" customWidth="1"/>
    <col min="7834" max="7834" width="7.5703125" style="5" customWidth="1"/>
    <col min="7835" max="7835" width="5.85546875" style="5" customWidth="1"/>
    <col min="7836" max="7836" width="6.140625" style="5" customWidth="1"/>
    <col min="7837" max="7837" width="6" style="5" customWidth="1"/>
    <col min="7838" max="7838" width="6.28515625" style="5" customWidth="1"/>
    <col min="7839" max="7839" width="8.28515625" style="5" customWidth="1"/>
    <col min="7840" max="7840" width="10.42578125" style="5" customWidth="1"/>
    <col min="7841" max="8039" width="9" style="5"/>
    <col min="8040" max="8040" width="4.140625" style="5" customWidth="1"/>
    <col min="8041" max="8041" width="12.140625" style="5" customWidth="1"/>
    <col min="8042" max="8042" width="26.5703125" style="5" customWidth="1"/>
    <col min="8043" max="8044" width="5" style="5" customWidth="1"/>
    <col min="8045" max="8045" width="4.5703125" style="5" customWidth="1"/>
    <col min="8046" max="8046" width="7.42578125" style="5" customWidth="1"/>
    <col min="8047" max="8047" width="7.28515625" style="5" customWidth="1"/>
    <col min="8048" max="8049" width="4.7109375" style="5" customWidth="1"/>
    <col min="8050" max="8050" width="7.7109375" style="5" customWidth="1"/>
    <col min="8051" max="8052" width="4.7109375" style="5" customWidth="1"/>
    <col min="8053" max="8053" width="5.7109375" style="5" customWidth="1"/>
    <col min="8054" max="8054" width="5.28515625" style="5" customWidth="1"/>
    <col min="8055" max="8060" width="4.7109375" style="5" customWidth="1"/>
    <col min="8061" max="8061" width="5.85546875" style="5" customWidth="1"/>
    <col min="8062" max="8062" width="7.140625" style="5" customWidth="1"/>
    <col min="8063" max="8070" width="4.7109375" style="5" customWidth="1"/>
    <col min="8071" max="8071" width="5.5703125" style="5" customWidth="1"/>
    <col min="8072" max="8073" width="4.7109375" style="5" customWidth="1"/>
    <col min="8074" max="8075" width="5.5703125" style="5" customWidth="1"/>
    <col min="8076" max="8076" width="4.7109375" style="5" customWidth="1"/>
    <col min="8077" max="8078" width="5.5703125" style="5" customWidth="1"/>
    <col min="8079" max="8080" width="4.7109375" style="5" customWidth="1"/>
    <col min="8081" max="8081" width="6.28515625" style="5" customWidth="1"/>
    <col min="8082" max="8082" width="6" style="5" customWidth="1"/>
    <col min="8083" max="8083" width="7.7109375" style="5" customWidth="1"/>
    <col min="8084" max="8084" width="6.7109375" style="5" customWidth="1"/>
    <col min="8085" max="8085" width="10.42578125" style="5" customWidth="1"/>
    <col min="8086" max="8086" width="9.5703125" style="5" customWidth="1"/>
    <col min="8087" max="8087" width="9.7109375" style="5" customWidth="1"/>
    <col min="8088" max="8088" width="8.28515625" style="5" customWidth="1"/>
    <col min="8089" max="8089" width="4.5703125" style="5" customWidth="1"/>
    <col min="8090" max="8090" width="7.5703125" style="5" customWidth="1"/>
    <col min="8091" max="8091" width="5.85546875" style="5" customWidth="1"/>
    <col min="8092" max="8092" width="6.140625" style="5" customWidth="1"/>
    <col min="8093" max="8093" width="6" style="5" customWidth="1"/>
    <col min="8094" max="8094" width="6.28515625" style="5" customWidth="1"/>
    <col min="8095" max="8095" width="8.28515625" style="5" customWidth="1"/>
    <col min="8096" max="8096" width="10.42578125" style="5" customWidth="1"/>
    <col min="8097" max="8295" width="9" style="5"/>
    <col min="8296" max="8296" width="4.140625" style="5" customWidth="1"/>
    <col min="8297" max="8297" width="12.140625" style="5" customWidth="1"/>
    <col min="8298" max="8298" width="26.5703125" style="5" customWidth="1"/>
    <col min="8299" max="8300" width="5" style="5" customWidth="1"/>
    <col min="8301" max="8301" width="4.5703125" style="5" customWidth="1"/>
    <col min="8302" max="8302" width="7.42578125" style="5" customWidth="1"/>
    <col min="8303" max="8303" width="7.28515625" style="5" customWidth="1"/>
    <col min="8304" max="8305" width="4.7109375" style="5" customWidth="1"/>
    <col min="8306" max="8306" width="7.7109375" style="5" customWidth="1"/>
    <col min="8307" max="8308" width="4.7109375" style="5" customWidth="1"/>
    <col min="8309" max="8309" width="5.7109375" style="5" customWidth="1"/>
    <col min="8310" max="8310" width="5.28515625" style="5" customWidth="1"/>
    <col min="8311" max="8316" width="4.7109375" style="5" customWidth="1"/>
    <col min="8317" max="8317" width="5.85546875" style="5" customWidth="1"/>
    <col min="8318" max="8318" width="7.140625" style="5" customWidth="1"/>
    <col min="8319" max="8326" width="4.7109375" style="5" customWidth="1"/>
    <col min="8327" max="8327" width="5.5703125" style="5" customWidth="1"/>
    <col min="8328" max="8329" width="4.7109375" style="5" customWidth="1"/>
    <col min="8330" max="8331" width="5.5703125" style="5" customWidth="1"/>
    <col min="8332" max="8332" width="4.7109375" style="5" customWidth="1"/>
    <col min="8333" max="8334" width="5.5703125" style="5" customWidth="1"/>
    <col min="8335" max="8336" width="4.7109375" style="5" customWidth="1"/>
    <col min="8337" max="8337" width="6.28515625" style="5" customWidth="1"/>
    <col min="8338" max="8338" width="6" style="5" customWidth="1"/>
    <col min="8339" max="8339" width="7.7109375" style="5" customWidth="1"/>
    <col min="8340" max="8340" width="6.7109375" style="5" customWidth="1"/>
    <col min="8341" max="8341" width="10.42578125" style="5" customWidth="1"/>
    <col min="8342" max="8342" width="9.5703125" style="5" customWidth="1"/>
    <col min="8343" max="8343" width="9.7109375" style="5" customWidth="1"/>
    <col min="8344" max="8344" width="8.28515625" style="5" customWidth="1"/>
    <col min="8345" max="8345" width="4.5703125" style="5" customWidth="1"/>
    <col min="8346" max="8346" width="7.5703125" style="5" customWidth="1"/>
    <col min="8347" max="8347" width="5.85546875" style="5" customWidth="1"/>
    <col min="8348" max="8348" width="6.140625" style="5" customWidth="1"/>
    <col min="8349" max="8349" width="6" style="5" customWidth="1"/>
    <col min="8350" max="8350" width="6.28515625" style="5" customWidth="1"/>
    <col min="8351" max="8351" width="8.28515625" style="5" customWidth="1"/>
    <col min="8352" max="8352" width="10.42578125" style="5" customWidth="1"/>
    <col min="8353" max="8551" width="9" style="5"/>
    <col min="8552" max="8552" width="4.140625" style="5" customWidth="1"/>
    <col min="8553" max="8553" width="12.140625" style="5" customWidth="1"/>
    <col min="8554" max="8554" width="26.5703125" style="5" customWidth="1"/>
    <col min="8555" max="8556" width="5" style="5" customWidth="1"/>
    <col min="8557" max="8557" width="4.5703125" style="5" customWidth="1"/>
    <col min="8558" max="8558" width="7.42578125" style="5" customWidth="1"/>
    <col min="8559" max="8559" width="7.28515625" style="5" customWidth="1"/>
    <col min="8560" max="8561" width="4.7109375" style="5" customWidth="1"/>
    <col min="8562" max="8562" width="7.7109375" style="5" customWidth="1"/>
    <col min="8563" max="8564" width="4.7109375" style="5" customWidth="1"/>
    <col min="8565" max="8565" width="5.7109375" style="5" customWidth="1"/>
    <col min="8566" max="8566" width="5.28515625" style="5" customWidth="1"/>
    <col min="8567" max="8572" width="4.7109375" style="5" customWidth="1"/>
    <col min="8573" max="8573" width="5.85546875" style="5" customWidth="1"/>
    <col min="8574" max="8574" width="7.140625" style="5" customWidth="1"/>
    <col min="8575" max="8582" width="4.7109375" style="5" customWidth="1"/>
    <col min="8583" max="8583" width="5.5703125" style="5" customWidth="1"/>
    <col min="8584" max="8585" width="4.7109375" style="5" customWidth="1"/>
    <col min="8586" max="8587" width="5.5703125" style="5" customWidth="1"/>
    <col min="8588" max="8588" width="4.7109375" style="5" customWidth="1"/>
    <col min="8589" max="8590" width="5.5703125" style="5" customWidth="1"/>
    <col min="8591" max="8592" width="4.7109375" style="5" customWidth="1"/>
    <col min="8593" max="8593" width="6.28515625" style="5" customWidth="1"/>
    <col min="8594" max="8594" width="6" style="5" customWidth="1"/>
    <col min="8595" max="8595" width="7.7109375" style="5" customWidth="1"/>
    <col min="8596" max="8596" width="6.7109375" style="5" customWidth="1"/>
    <col min="8597" max="8597" width="10.42578125" style="5" customWidth="1"/>
    <col min="8598" max="8598" width="9.5703125" style="5" customWidth="1"/>
    <col min="8599" max="8599" width="9.7109375" style="5" customWidth="1"/>
    <col min="8600" max="8600" width="8.28515625" style="5" customWidth="1"/>
    <col min="8601" max="8601" width="4.5703125" style="5" customWidth="1"/>
    <col min="8602" max="8602" width="7.5703125" style="5" customWidth="1"/>
    <col min="8603" max="8603" width="5.85546875" style="5" customWidth="1"/>
    <col min="8604" max="8604" width="6.140625" style="5" customWidth="1"/>
    <col min="8605" max="8605" width="6" style="5" customWidth="1"/>
    <col min="8606" max="8606" width="6.28515625" style="5" customWidth="1"/>
    <col min="8607" max="8607" width="8.28515625" style="5" customWidth="1"/>
    <col min="8608" max="8608" width="10.42578125" style="5" customWidth="1"/>
    <col min="8609" max="8807" width="9" style="5"/>
    <col min="8808" max="8808" width="4.140625" style="5" customWidth="1"/>
    <col min="8809" max="8809" width="12.140625" style="5" customWidth="1"/>
    <col min="8810" max="8810" width="26.5703125" style="5" customWidth="1"/>
    <col min="8811" max="8812" width="5" style="5" customWidth="1"/>
    <col min="8813" max="8813" width="4.5703125" style="5" customWidth="1"/>
    <col min="8814" max="8814" width="7.42578125" style="5" customWidth="1"/>
    <col min="8815" max="8815" width="7.28515625" style="5" customWidth="1"/>
    <col min="8816" max="8817" width="4.7109375" style="5" customWidth="1"/>
    <col min="8818" max="8818" width="7.7109375" style="5" customWidth="1"/>
    <col min="8819" max="8820" width="4.7109375" style="5" customWidth="1"/>
    <col min="8821" max="8821" width="5.7109375" style="5" customWidth="1"/>
    <col min="8822" max="8822" width="5.28515625" style="5" customWidth="1"/>
    <col min="8823" max="8828" width="4.7109375" style="5" customWidth="1"/>
    <col min="8829" max="8829" width="5.85546875" style="5" customWidth="1"/>
    <col min="8830" max="8830" width="7.140625" style="5" customWidth="1"/>
    <col min="8831" max="8838" width="4.7109375" style="5" customWidth="1"/>
    <col min="8839" max="8839" width="5.5703125" style="5" customWidth="1"/>
    <col min="8840" max="8841" width="4.7109375" style="5" customWidth="1"/>
    <col min="8842" max="8843" width="5.5703125" style="5" customWidth="1"/>
    <col min="8844" max="8844" width="4.7109375" style="5" customWidth="1"/>
    <col min="8845" max="8846" width="5.5703125" style="5" customWidth="1"/>
    <col min="8847" max="8848" width="4.7109375" style="5" customWidth="1"/>
    <col min="8849" max="8849" width="6.28515625" style="5" customWidth="1"/>
    <col min="8850" max="8850" width="6" style="5" customWidth="1"/>
    <col min="8851" max="8851" width="7.7109375" style="5" customWidth="1"/>
    <col min="8852" max="8852" width="6.7109375" style="5" customWidth="1"/>
    <col min="8853" max="8853" width="10.42578125" style="5" customWidth="1"/>
    <col min="8854" max="8854" width="9.5703125" style="5" customWidth="1"/>
    <col min="8855" max="8855" width="9.7109375" style="5" customWidth="1"/>
    <col min="8856" max="8856" width="8.28515625" style="5" customWidth="1"/>
    <col min="8857" max="8857" width="4.5703125" style="5" customWidth="1"/>
    <col min="8858" max="8858" width="7.5703125" style="5" customWidth="1"/>
    <col min="8859" max="8859" width="5.85546875" style="5" customWidth="1"/>
    <col min="8860" max="8860" width="6.140625" style="5" customWidth="1"/>
    <col min="8861" max="8861" width="6" style="5" customWidth="1"/>
    <col min="8862" max="8862" width="6.28515625" style="5" customWidth="1"/>
    <col min="8863" max="8863" width="8.28515625" style="5" customWidth="1"/>
    <col min="8864" max="8864" width="10.42578125" style="5" customWidth="1"/>
    <col min="8865" max="9063" width="9" style="5"/>
    <col min="9064" max="9064" width="4.140625" style="5" customWidth="1"/>
    <col min="9065" max="9065" width="12.140625" style="5" customWidth="1"/>
    <col min="9066" max="9066" width="26.5703125" style="5" customWidth="1"/>
    <col min="9067" max="9068" width="5" style="5" customWidth="1"/>
    <col min="9069" max="9069" width="4.5703125" style="5" customWidth="1"/>
    <col min="9070" max="9070" width="7.42578125" style="5" customWidth="1"/>
    <col min="9071" max="9071" width="7.28515625" style="5" customWidth="1"/>
    <col min="9072" max="9073" width="4.7109375" style="5" customWidth="1"/>
    <col min="9074" max="9074" width="7.7109375" style="5" customWidth="1"/>
    <col min="9075" max="9076" width="4.7109375" style="5" customWidth="1"/>
    <col min="9077" max="9077" width="5.7109375" style="5" customWidth="1"/>
    <col min="9078" max="9078" width="5.28515625" style="5" customWidth="1"/>
    <col min="9079" max="9084" width="4.7109375" style="5" customWidth="1"/>
    <col min="9085" max="9085" width="5.85546875" style="5" customWidth="1"/>
    <col min="9086" max="9086" width="7.140625" style="5" customWidth="1"/>
    <col min="9087" max="9094" width="4.7109375" style="5" customWidth="1"/>
    <col min="9095" max="9095" width="5.5703125" style="5" customWidth="1"/>
    <col min="9096" max="9097" width="4.7109375" style="5" customWidth="1"/>
    <col min="9098" max="9099" width="5.5703125" style="5" customWidth="1"/>
    <col min="9100" max="9100" width="4.7109375" style="5" customWidth="1"/>
    <col min="9101" max="9102" width="5.5703125" style="5" customWidth="1"/>
    <col min="9103" max="9104" width="4.7109375" style="5" customWidth="1"/>
    <col min="9105" max="9105" width="6.28515625" style="5" customWidth="1"/>
    <col min="9106" max="9106" width="6" style="5" customWidth="1"/>
    <col min="9107" max="9107" width="7.7109375" style="5" customWidth="1"/>
    <col min="9108" max="9108" width="6.7109375" style="5" customWidth="1"/>
    <col min="9109" max="9109" width="10.42578125" style="5" customWidth="1"/>
    <col min="9110" max="9110" width="9.5703125" style="5" customWidth="1"/>
    <col min="9111" max="9111" width="9.7109375" style="5" customWidth="1"/>
    <col min="9112" max="9112" width="8.28515625" style="5" customWidth="1"/>
    <col min="9113" max="9113" width="4.5703125" style="5" customWidth="1"/>
    <col min="9114" max="9114" width="7.5703125" style="5" customWidth="1"/>
    <col min="9115" max="9115" width="5.85546875" style="5" customWidth="1"/>
    <col min="9116" max="9116" width="6.140625" style="5" customWidth="1"/>
    <col min="9117" max="9117" width="6" style="5" customWidth="1"/>
    <col min="9118" max="9118" width="6.28515625" style="5" customWidth="1"/>
    <col min="9119" max="9119" width="8.28515625" style="5" customWidth="1"/>
    <col min="9120" max="9120" width="10.42578125" style="5" customWidth="1"/>
    <col min="9121" max="9319" width="9" style="5"/>
    <col min="9320" max="9320" width="4.140625" style="5" customWidth="1"/>
    <col min="9321" max="9321" width="12.140625" style="5" customWidth="1"/>
    <col min="9322" max="9322" width="26.5703125" style="5" customWidth="1"/>
    <col min="9323" max="9324" width="5" style="5" customWidth="1"/>
    <col min="9325" max="9325" width="4.5703125" style="5" customWidth="1"/>
    <col min="9326" max="9326" width="7.42578125" style="5" customWidth="1"/>
    <col min="9327" max="9327" width="7.28515625" style="5" customWidth="1"/>
    <col min="9328" max="9329" width="4.7109375" style="5" customWidth="1"/>
    <col min="9330" max="9330" width="7.7109375" style="5" customWidth="1"/>
    <col min="9331" max="9332" width="4.7109375" style="5" customWidth="1"/>
    <col min="9333" max="9333" width="5.7109375" style="5" customWidth="1"/>
    <col min="9334" max="9334" width="5.28515625" style="5" customWidth="1"/>
    <col min="9335" max="9340" width="4.7109375" style="5" customWidth="1"/>
    <col min="9341" max="9341" width="5.85546875" style="5" customWidth="1"/>
    <col min="9342" max="9342" width="7.140625" style="5" customWidth="1"/>
    <col min="9343" max="9350" width="4.7109375" style="5" customWidth="1"/>
    <col min="9351" max="9351" width="5.5703125" style="5" customWidth="1"/>
    <col min="9352" max="9353" width="4.7109375" style="5" customWidth="1"/>
    <col min="9354" max="9355" width="5.5703125" style="5" customWidth="1"/>
    <col min="9356" max="9356" width="4.7109375" style="5" customWidth="1"/>
    <col min="9357" max="9358" width="5.5703125" style="5" customWidth="1"/>
    <col min="9359" max="9360" width="4.7109375" style="5" customWidth="1"/>
    <col min="9361" max="9361" width="6.28515625" style="5" customWidth="1"/>
    <col min="9362" max="9362" width="6" style="5" customWidth="1"/>
    <col min="9363" max="9363" width="7.7109375" style="5" customWidth="1"/>
    <col min="9364" max="9364" width="6.7109375" style="5" customWidth="1"/>
    <col min="9365" max="9365" width="10.42578125" style="5" customWidth="1"/>
    <col min="9366" max="9366" width="9.5703125" style="5" customWidth="1"/>
    <col min="9367" max="9367" width="9.7109375" style="5" customWidth="1"/>
    <col min="9368" max="9368" width="8.28515625" style="5" customWidth="1"/>
    <col min="9369" max="9369" width="4.5703125" style="5" customWidth="1"/>
    <col min="9370" max="9370" width="7.5703125" style="5" customWidth="1"/>
    <col min="9371" max="9371" width="5.85546875" style="5" customWidth="1"/>
    <col min="9372" max="9372" width="6.140625" style="5" customWidth="1"/>
    <col min="9373" max="9373" width="6" style="5" customWidth="1"/>
    <col min="9374" max="9374" width="6.28515625" style="5" customWidth="1"/>
    <col min="9375" max="9375" width="8.28515625" style="5" customWidth="1"/>
    <col min="9376" max="9376" width="10.42578125" style="5" customWidth="1"/>
    <col min="9377" max="9575" width="9" style="5"/>
    <col min="9576" max="9576" width="4.140625" style="5" customWidth="1"/>
    <col min="9577" max="9577" width="12.140625" style="5" customWidth="1"/>
    <col min="9578" max="9578" width="26.5703125" style="5" customWidth="1"/>
    <col min="9579" max="9580" width="5" style="5" customWidth="1"/>
    <col min="9581" max="9581" width="4.5703125" style="5" customWidth="1"/>
    <col min="9582" max="9582" width="7.42578125" style="5" customWidth="1"/>
    <col min="9583" max="9583" width="7.28515625" style="5" customWidth="1"/>
    <col min="9584" max="9585" width="4.7109375" style="5" customWidth="1"/>
    <col min="9586" max="9586" width="7.7109375" style="5" customWidth="1"/>
    <col min="9587" max="9588" width="4.7109375" style="5" customWidth="1"/>
    <col min="9589" max="9589" width="5.7109375" style="5" customWidth="1"/>
    <col min="9590" max="9590" width="5.28515625" style="5" customWidth="1"/>
    <col min="9591" max="9596" width="4.7109375" style="5" customWidth="1"/>
    <col min="9597" max="9597" width="5.85546875" style="5" customWidth="1"/>
    <col min="9598" max="9598" width="7.140625" style="5" customWidth="1"/>
    <col min="9599" max="9606" width="4.7109375" style="5" customWidth="1"/>
    <col min="9607" max="9607" width="5.5703125" style="5" customWidth="1"/>
    <col min="9608" max="9609" width="4.7109375" style="5" customWidth="1"/>
    <col min="9610" max="9611" width="5.5703125" style="5" customWidth="1"/>
    <col min="9612" max="9612" width="4.7109375" style="5" customWidth="1"/>
    <col min="9613" max="9614" width="5.5703125" style="5" customWidth="1"/>
    <col min="9615" max="9616" width="4.7109375" style="5" customWidth="1"/>
    <col min="9617" max="9617" width="6.28515625" style="5" customWidth="1"/>
    <col min="9618" max="9618" width="6" style="5" customWidth="1"/>
    <col min="9619" max="9619" width="7.7109375" style="5" customWidth="1"/>
    <col min="9620" max="9620" width="6.7109375" style="5" customWidth="1"/>
    <col min="9621" max="9621" width="10.42578125" style="5" customWidth="1"/>
    <col min="9622" max="9622" width="9.5703125" style="5" customWidth="1"/>
    <col min="9623" max="9623" width="9.7109375" style="5" customWidth="1"/>
    <col min="9624" max="9624" width="8.28515625" style="5" customWidth="1"/>
    <col min="9625" max="9625" width="4.5703125" style="5" customWidth="1"/>
    <col min="9626" max="9626" width="7.5703125" style="5" customWidth="1"/>
    <col min="9627" max="9627" width="5.85546875" style="5" customWidth="1"/>
    <col min="9628" max="9628" width="6.140625" style="5" customWidth="1"/>
    <col min="9629" max="9629" width="6" style="5" customWidth="1"/>
    <col min="9630" max="9630" width="6.28515625" style="5" customWidth="1"/>
    <col min="9631" max="9631" width="8.28515625" style="5" customWidth="1"/>
    <col min="9632" max="9632" width="10.42578125" style="5" customWidth="1"/>
    <col min="9633" max="9831" width="9" style="5"/>
    <col min="9832" max="9832" width="4.140625" style="5" customWidth="1"/>
    <col min="9833" max="9833" width="12.140625" style="5" customWidth="1"/>
    <col min="9834" max="9834" width="26.5703125" style="5" customWidth="1"/>
    <col min="9835" max="9836" width="5" style="5" customWidth="1"/>
    <col min="9837" max="9837" width="4.5703125" style="5" customWidth="1"/>
    <col min="9838" max="9838" width="7.42578125" style="5" customWidth="1"/>
    <col min="9839" max="9839" width="7.28515625" style="5" customWidth="1"/>
    <col min="9840" max="9841" width="4.7109375" style="5" customWidth="1"/>
    <col min="9842" max="9842" width="7.7109375" style="5" customWidth="1"/>
    <col min="9843" max="9844" width="4.7109375" style="5" customWidth="1"/>
    <col min="9845" max="9845" width="5.7109375" style="5" customWidth="1"/>
    <col min="9846" max="9846" width="5.28515625" style="5" customWidth="1"/>
    <col min="9847" max="9852" width="4.7109375" style="5" customWidth="1"/>
    <col min="9853" max="9853" width="5.85546875" style="5" customWidth="1"/>
    <col min="9854" max="9854" width="7.140625" style="5" customWidth="1"/>
    <col min="9855" max="9862" width="4.7109375" style="5" customWidth="1"/>
    <col min="9863" max="9863" width="5.5703125" style="5" customWidth="1"/>
    <col min="9864" max="9865" width="4.7109375" style="5" customWidth="1"/>
    <col min="9866" max="9867" width="5.5703125" style="5" customWidth="1"/>
    <col min="9868" max="9868" width="4.7109375" style="5" customWidth="1"/>
    <col min="9869" max="9870" width="5.5703125" style="5" customWidth="1"/>
    <col min="9871" max="9872" width="4.7109375" style="5" customWidth="1"/>
    <col min="9873" max="9873" width="6.28515625" style="5" customWidth="1"/>
    <col min="9874" max="9874" width="6" style="5" customWidth="1"/>
    <col min="9875" max="9875" width="7.7109375" style="5" customWidth="1"/>
    <col min="9876" max="9876" width="6.7109375" style="5" customWidth="1"/>
    <col min="9877" max="9877" width="10.42578125" style="5" customWidth="1"/>
    <col min="9878" max="9878" width="9.5703125" style="5" customWidth="1"/>
    <col min="9879" max="9879" width="9.7109375" style="5" customWidth="1"/>
    <col min="9880" max="9880" width="8.28515625" style="5" customWidth="1"/>
    <col min="9881" max="9881" width="4.5703125" style="5" customWidth="1"/>
    <col min="9882" max="9882" width="7.5703125" style="5" customWidth="1"/>
    <col min="9883" max="9883" width="5.85546875" style="5" customWidth="1"/>
    <col min="9884" max="9884" width="6.140625" style="5" customWidth="1"/>
    <col min="9885" max="9885" width="6" style="5" customWidth="1"/>
    <col min="9886" max="9886" width="6.28515625" style="5" customWidth="1"/>
    <col min="9887" max="9887" width="8.28515625" style="5" customWidth="1"/>
    <col min="9888" max="9888" width="10.42578125" style="5" customWidth="1"/>
    <col min="9889" max="10087" width="9" style="5"/>
    <col min="10088" max="10088" width="4.140625" style="5" customWidth="1"/>
    <col min="10089" max="10089" width="12.140625" style="5" customWidth="1"/>
    <col min="10090" max="10090" width="26.5703125" style="5" customWidth="1"/>
    <col min="10091" max="10092" width="5" style="5" customWidth="1"/>
    <col min="10093" max="10093" width="4.5703125" style="5" customWidth="1"/>
    <col min="10094" max="10094" width="7.42578125" style="5" customWidth="1"/>
    <col min="10095" max="10095" width="7.28515625" style="5" customWidth="1"/>
    <col min="10096" max="10097" width="4.7109375" style="5" customWidth="1"/>
    <col min="10098" max="10098" width="7.7109375" style="5" customWidth="1"/>
    <col min="10099" max="10100" width="4.7109375" style="5" customWidth="1"/>
    <col min="10101" max="10101" width="5.7109375" style="5" customWidth="1"/>
    <col min="10102" max="10102" width="5.28515625" style="5" customWidth="1"/>
    <col min="10103" max="10108" width="4.7109375" style="5" customWidth="1"/>
    <col min="10109" max="10109" width="5.85546875" style="5" customWidth="1"/>
    <col min="10110" max="10110" width="7.140625" style="5" customWidth="1"/>
    <col min="10111" max="10118" width="4.7109375" style="5" customWidth="1"/>
    <col min="10119" max="10119" width="5.5703125" style="5" customWidth="1"/>
    <col min="10120" max="10121" width="4.7109375" style="5" customWidth="1"/>
    <col min="10122" max="10123" width="5.5703125" style="5" customWidth="1"/>
    <col min="10124" max="10124" width="4.7109375" style="5" customWidth="1"/>
    <col min="10125" max="10126" width="5.5703125" style="5" customWidth="1"/>
    <col min="10127" max="10128" width="4.7109375" style="5" customWidth="1"/>
    <col min="10129" max="10129" width="6.28515625" style="5" customWidth="1"/>
    <col min="10130" max="10130" width="6" style="5" customWidth="1"/>
    <col min="10131" max="10131" width="7.7109375" style="5" customWidth="1"/>
    <col min="10132" max="10132" width="6.7109375" style="5" customWidth="1"/>
    <col min="10133" max="10133" width="10.42578125" style="5" customWidth="1"/>
    <col min="10134" max="10134" width="9.5703125" style="5" customWidth="1"/>
    <col min="10135" max="10135" width="9.7109375" style="5" customWidth="1"/>
    <col min="10136" max="10136" width="8.28515625" style="5" customWidth="1"/>
    <col min="10137" max="10137" width="4.5703125" style="5" customWidth="1"/>
    <col min="10138" max="10138" width="7.5703125" style="5" customWidth="1"/>
    <col min="10139" max="10139" width="5.85546875" style="5" customWidth="1"/>
    <col min="10140" max="10140" width="6.140625" style="5" customWidth="1"/>
    <col min="10141" max="10141" width="6" style="5" customWidth="1"/>
    <col min="10142" max="10142" width="6.28515625" style="5" customWidth="1"/>
    <col min="10143" max="10143" width="8.28515625" style="5" customWidth="1"/>
    <col min="10144" max="10144" width="10.42578125" style="5" customWidth="1"/>
    <col min="10145" max="10343" width="9" style="5"/>
    <col min="10344" max="10344" width="4.140625" style="5" customWidth="1"/>
    <col min="10345" max="10345" width="12.140625" style="5" customWidth="1"/>
    <col min="10346" max="10346" width="26.5703125" style="5" customWidth="1"/>
    <col min="10347" max="10348" width="5" style="5" customWidth="1"/>
    <col min="10349" max="10349" width="4.5703125" style="5" customWidth="1"/>
    <col min="10350" max="10350" width="7.42578125" style="5" customWidth="1"/>
    <col min="10351" max="10351" width="7.28515625" style="5" customWidth="1"/>
    <col min="10352" max="10353" width="4.7109375" style="5" customWidth="1"/>
    <col min="10354" max="10354" width="7.7109375" style="5" customWidth="1"/>
    <col min="10355" max="10356" width="4.7109375" style="5" customWidth="1"/>
    <col min="10357" max="10357" width="5.7109375" style="5" customWidth="1"/>
    <col min="10358" max="10358" width="5.28515625" style="5" customWidth="1"/>
    <col min="10359" max="10364" width="4.7109375" style="5" customWidth="1"/>
    <col min="10365" max="10365" width="5.85546875" style="5" customWidth="1"/>
    <col min="10366" max="10366" width="7.140625" style="5" customWidth="1"/>
    <col min="10367" max="10374" width="4.7109375" style="5" customWidth="1"/>
    <col min="10375" max="10375" width="5.5703125" style="5" customWidth="1"/>
    <col min="10376" max="10377" width="4.7109375" style="5" customWidth="1"/>
    <col min="10378" max="10379" width="5.5703125" style="5" customWidth="1"/>
    <col min="10380" max="10380" width="4.7109375" style="5" customWidth="1"/>
    <col min="10381" max="10382" width="5.5703125" style="5" customWidth="1"/>
    <col min="10383" max="10384" width="4.7109375" style="5" customWidth="1"/>
    <col min="10385" max="10385" width="6.28515625" style="5" customWidth="1"/>
    <col min="10386" max="10386" width="6" style="5" customWidth="1"/>
    <col min="10387" max="10387" width="7.7109375" style="5" customWidth="1"/>
    <col min="10388" max="10388" width="6.7109375" style="5" customWidth="1"/>
    <col min="10389" max="10389" width="10.42578125" style="5" customWidth="1"/>
    <col min="10390" max="10390" width="9.5703125" style="5" customWidth="1"/>
    <col min="10391" max="10391" width="9.7109375" style="5" customWidth="1"/>
    <col min="10392" max="10392" width="8.28515625" style="5" customWidth="1"/>
    <col min="10393" max="10393" width="4.5703125" style="5" customWidth="1"/>
    <col min="10394" max="10394" width="7.5703125" style="5" customWidth="1"/>
    <col min="10395" max="10395" width="5.85546875" style="5" customWidth="1"/>
    <col min="10396" max="10396" width="6.140625" style="5" customWidth="1"/>
    <col min="10397" max="10397" width="6" style="5" customWidth="1"/>
    <col min="10398" max="10398" width="6.28515625" style="5" customWidth="1"/>
    <col min="10399" max="10399" width="8.28515625" style="5" customWidth="1"/>
    <col min="10400" max="10400" width="10.42578125" style="5" customWidth="1"/>
    <col min="10401" max="10599" width="9" style="5"/>
    <col min="10600" max="10600" width="4.140625" style="5" customWidth="1"/>
    <col min="10601" max="10601" width="12.140625" style="5" customWidth="1"/>
    <col min="10602" max="10602" width="26.5703125" style="5" customWidth="1"/>
    <col min="10603" max="10604" width="5" style="5" customWidth="1"/>
    <col min="10605" max="10605" width="4.5703125" style="5" customWidth="1"/>
    <col min="10606" max="10606" width="7.42578125" style="5" customWidth="1"/>
    <col min="10607" max="10607" width="7.28515625" style="5" customWidth="1"/>
    <col min="10608" max="10609" width="4.7109375" style="5" customWidth="1"/>
    <col min="10610" max="10610" width="7.7109375" style="5" customWidth="1"/>
    <col min="10611" max="10612" width="4.7109375" style="5" customWidth="1"/>
    <col min="10613" max="10613" width="5.7109375" style="5" customWidth="1"/>
    <col min="10614" max="10614" width="5.28515625" style="5" customWidth="1"/>
    <col min="10615" max="10620" width="4.7109375" style="5" customWidth="1"/>
    <col min="10621" max="10621" width="5.85546875" style="5" customWidth="1"/>
    <col min="10622" max="10622" width="7.140625" style="5" customWidth="1"/>
    <col min="10623" max="10630" width="4.7109375" style="5" customWidth="1"/>
    <col min="10631" max="10631" width="5.5703125" style="5" customWidth="1"/>
    <col min="10632" max="10633" width="4.7109375" style="5" customWidth="1"/>
    <col min="10634" max="10635" width="5.5703125" style="5" customWidth="1"/>
    <col min="10636" max="10636" width="4.7109375" style="5" customWidth="1"/>
    <col min="10637" max="10638" width="5.5703125" style="5" customWidth="1"/>
    <col min="10639" max="10640" width="4.7109375" style="5" customWidth="1"/>
    <col min="10641" max="10641" width="6.28515625" style="5" customWidth="1"/>
    <col min="10642" max="10642" width="6" style="5" customWidth="1"/>
    <col min="10643" max="10643" width="7.7109375" style="5" customWidth="1"/>
    <col min="10644" max="10644" width="6.7109375" style="5" customWidth="1"/>
    <col min="10645" max="10645" width="10.42578125" style="5" customWidth="1"/>
    <col min="10646" max="10646" width="9.5703125" style="5" customWidth="1"/>
    <col min="10647" max="10647" width="9.7109375" style="5" customWidth="1"/>
    <col min="10648" max="10648" width="8.28515625" style="5" customWidth="1"/>
    <col min="10649" max="10649" width="4.5703125" style="5" customWidth="1"/>
    <col min="10650" max="10650" width="7.5703125" style="5" customWidth="1"/>
    <col min="10651" max="10651" width="5.85546875" style="5" customWidth="1"/>
    <col min="10652" max="10652" width="6.140625" style="5" customWidth="1"/>
    <col min="10653" max="10653" width="6" style="5" customWidth="1"/>
    <col min="10654" max="10654" width="6.28515625" style="5" customWidth="1"/>
    <col min="10655" max="10655" width="8.28515625" style="5" customWidth="1"/>
    <col min="10656" max="10656" width="10.42578125" style="5" customWidth="1"/>
    <col min="10657" max="10855" width="9" style="5"/>
    <col min="10856" max="10856" width="4.140625" style="5" customWidth="1"/>
    <col min="10857" max="10857" width="12.140625" style="5" customWidth="1"/>
    <col min="10858" max="10858" width="26.5703125" style="5" customWidth="1"/>
    <col min="10859" max="10860" width="5" style="5" customWidth="1"/>
    <col min="10861" max="10861" width="4.5703125" style="5" customWidth="1"/>
    <col min="10862" max="10862" width="7.42578125" style="5" customWidth="1"/>
    <col min="10863" max="10863" width="7.28515625" style="5" customWidth="1"/>
    <col min="10864" max="10865" width="4.7109375" style="5" customWidth="1"/>
    <col min="10866" max="10866" width="7.7109375" style="5" customWidth="1"/>
    <col min="10867" max="10868" width="4.7109375" style="5" customWidth="1"/>
    <col min="10869" max="10869" width="5.7109375" style="5" customWidth="1"/>
    <col min="10870" max="10870" width="5.28515625" style="5" customWidth="1"/>
    <col min="10871" max="10876" width="4.7109375" style="5" customWidth="1"/>
    <col min="10877" max="10877" width="5.85546875" style="5" customWidth="1"/>
    <col min="10878" max="10878" width="7.140625" style="5" customWidth="1"/>
    <col min="10879" max="10886" width="4.7109375" style="5" customWidth="1"/>
    <col min="10887" max="10887" width="5.5703125" style="5" customWidth="1"/>
    <col min="10888" max="10889" width="4.7109375" style="5" customWidth="1"/>
    <col min="10890" max="10891" width="5.5703125" style="5" customWidth="1"/>
    <col min="10892" max="10892" width="4.7109375" style="5" customWidth="1"/>
    <col min="10893" max="10894" width="5.5703125" style="5" customWidth="1"/>
    <col min="10895" max="10896" width="4.7109375" style="5" customWidth="1"/>
    <col min="10897" max="10897" width="6.28515625" style="5" customWidth="1"/>
    <col min="10898" max="10898" width="6" style="5" customWidth="1"/>
    <col min="10899" max="10899" width="7.7109375" style="5" customWidth="1"/>
    <col min="10900" max="10900" width="6.7109375" style="5" customWidth="1"/>
    <col min="10901" max="10901" width="10.42578125" style="5" customWidth="1"/>
    <col min="10902" max="10902" width="9.5703125" style="5" customWidth="1"/>
    <col min="10903" max="10903" width="9.7109375" style="5" customWidth="1"/>
    <col min="10904" max="10904" width="8.28515625" style="5" customWidth="1"/>
    <col min="10905" max="10905" width="4.5703125" style="5" customWidth="1"/>
    <col min="10906" max="10906" width="7.5703125" style="5" customWidth="1"/>
    <col min="10907" max="10907" width="5.85546875" style="5" customWidth="1"/>
    <col min="10908" max="10908" width="6.140625" style="5" customWidth="1"/>
    <col min="10909" max="10909" width="6" style="5" customWidth="1"/>
    <col min="10910" max="10910" width="6.28515625" style="5" customWidth="1"/>
    <col min="10911" max="10911" width="8.28515625" style="5" customWidth="1"/>
    <col min="10912" max="10912" width="10.42578125" style="5" customWidth="1"/>
    <col min="10913" max="11111" width="9" style="5"/>
    <col min="11112" max="11112" width="4.140625" style="5" customWidth="1"/>
    <col min="11113" max="11113" width="12.140625" style="5" customWidth="1"/>
    <col min="11114" max="11114" width="26.5703125" style="5" customWidth="1"/>
    <col min="11115" max="11116" width="5" style="5" customWidth="1"/>
    <col min="11117" max="11117" width="4.5703125" style="5" customWidth="1"/>
    <col min="11118" max="11118" width="7.42578125" style="5" customWidth="1"/>
    <col min="11119" max="11119" width="7.28515625" style="5" customWidth="1"/>
    <col min="11120" max="11121" width="4.7109375" style="5" customWidth="1"/>
    <col min="11122" max="11122" width="7.7109375" style="5" customWidth="1"/>
    <col min="11123" max="11124" width="4.7109375" style="5" customWidth="1"/>
    <col min="11125" max="11125" width="5.7109375" style="5" customWidth="1"/>
    <col min="11126" max="11126" width="5.28515625" style="5" customWidth="1"/>
    <col min="11127" max="11132" width="4.7109375" style="5" customWidth="1"/>
    <col min="11133" max="11133" width="5.85546875" style="5" customWidth="1"/>
    <col min="11134" max="11134" width="7.140625" style="5" customWidth="1"/>
    <col min="11135" max="11142" width="4.7109375" style="5" customWidth="1"/>
    <col min="11143" max="11143" width="5.5703125" style="5" customWidth="1"/>
    <col min="11144" max="11145" width="4.7109375" style="5" customWidth="1"/>
    <col min="11146" max="11147" width="5.5703125" style="5" customWidth="1"/>
    <col min="11148" max="11148" width="4.7109375" style="5" customWidth="1"/>
    <col min="11149" max="11150" width="5.5703125" style="5" customWidth="1"/>
    <col min="11151" max="11152" width="4.7109375" style="5" customWidth="1"/>
    <col min="11153" max="11153" width="6.28515625" style="5" customWidth="1"/>
    <col min="11154" max="11154" width="6" style="5" customWidth="1"/>
    <col min="11155" max="11155" width="7.7109375" style="5" customWidth="1"/>
    <col min="11156" max="11156" width="6.7109375" style="5" customWidth="1"/>
    <col min="11157" max="11157" width="10.42578125" style="5" customWidth="1"/>
    <col min="11158" max="11158" width="9.5703125" style="5" customWidth="1"/>
    <col min="11159" max="11159" width="9.7109375" style="5" customWidth="1"/>
    <col min="11160" max="11160" width="8.28515625" style="5" customWidth="1"/>
    <col min="11161" max="11161" width="4.5703125" style="5" customWidth="1"/>
    <col min="11162" max="11162" width="7.5703125" style="5" customWidth="1"/>
    <col min="11163" max="11163" width="5.85546875" style="5" customWidth="1"/>
    <col min="11164" max="11164" width="6.140625" style="5" customWidth="1"/>
    <col min="11165" max="11165" width="6" style="5" customWidth="1"/>
    <col min="11166" max="11166" width="6.28515625" style="5" customWidth="1"/>
    <col min="11167" max="11167" width="8.28515625" style="5" customWidth="1"/>
    <col min="11168" max="11168" width="10.42578125" style="5" customWidth="1"/>
    <col min="11169" max="11367" width="9" style="5"/>
    <col min="11368" max="11368" width="4.140625" style="5" customWidth="1"/>
    <col min="11369" max="11369" width="12.140625" style="5" customWidth="1"/>
    <col min="11370" max="11370" width="26.5703125" style="5" customWidth="1"/>
    <col min="11371" max="11372" width="5" style="5" customWidth="1"/>
    <col min="11373" max="11373" width="4.5703125" style="5" customWidth="1"/>
    <col min="11374" max="11374" width="7.42578125" style="5" customWidth="1"/>
    <col min="11375" max="11375" width="7.28515625" style="5" customWidth="1"/>
    <col min="11376" max="11377" width="4.7109375" style="5" customWidth="1"/>
    <col min="11378" max="11378" width="7.7109375" style="5" customWidth="1"/>
    <col min="11379" max="11380" width="4.7109375" style="5" customWidth="1"/>
    <col min="11381" max="11381" width="5.7109375" style="5" customWidth="1"/>
    <col min="11382" max="11382" width="5.28515625" style="5" customWidth="1"/>
    <col min="11383" max="11388" width="4.7109375" style="5" customWidth="1"/>
    <col min="11389" max="11389" width="5.85546875" style="5" customWidth="1"/>
    <col min="11390" max="11390" width="7.140625" style="5" customWidth="1"/>
    <col min="11391" max="11398" width="4.7109375" style="5" customWidth="1"/>
    <col min="11399" max="11399" width="5.5703125" style="5" customWidth="1"/>
    <col min="11400" max="11401" width="4.7109375" style="5" customWidth="1"/>
    <col min="11402" max="11403" width="5.5703125" style="5" customWidth="1"/>
    <col min="11404" max="11404" width="4.7109375" style="5" customWidth="1"/>
    <col min="11405" max="11406" width="5.5703125" style="5" customWidth="1"/>
    <col min="11407" max="11408" width="4.7109375" style="5" customWidth="1"/>
    <col min="11409" max="11409" width="6.28515625" style="5" customWidth="1"/>
    <col min="11410" max="11410" width="6" style="5" customWidth="1"/>
    <col min="11411" max="11411" width="7.7109375" style="5" customWidth="1"/>
    <col min="11412" max="11412" width="6.7109375" style="5" customWidth="1"/>
    <col min="11413" max="11413" width="10.42578125" style="5" customWidth="1"/>
    <col min="11414" max="11414" width="9.5703125" style="5" customWidth="1"/>
    <col min="11415" max="11415" width="9.7109375" style="5" customWidth="1"/>
    <col min="11416" max="11416" width="8.28515625" style="5" customWidth="1"/>
    <col min="11417" max="11417" width="4.5703125" style="5" customWidth="1"/>
    <col min="11418" max="11418" width="7.5703125" style="5" customWidth="1"/>
    <col min="11419" max="11419" width="5.85546875" style="5" customWidth="1"/>
    <col min="11420" max="11420" width="6.140625" style="5" customWidth="1"/>
    <col min="11421" max="11421" width="6" style="5" customWidth="1"/>
    <col min="11422" max="11422" width="6.28515625" style="5" customWidth="1"/>
    <col min="11423" max="11423" width="8.28515625" style="5" customWidth="1"/>
    <col min="11424" max="11424" width="10.42578125" style="5" customWidth="1"/>
    <col min="11425" max="11623" width="9" style="5"/>
    <col min="11624" max="11624" width="4.140625" style="5" customWidth="1"/>
    <col min="11625" max="11625" width="12.140625" style="5" customWidth="1"/>
    <col min="11626" max="11626" width="26.5703125" style="5" customWidth="1"/>
    <col min="11627" max="11628" width="5" style="5" customWidth="1"/>
    <col min="11629" max="11629" width="4.5703125" style="5" customWidth="1"/>
    <col min="11630" max="11630" width="7.42578125" style="5" customWidth="1"/>
    <col min="11631" max="11631" width="7.28515625" style="5" customWidth="1"/>
    <col min="11632" max="11633" width="4.7109375" style="5" customWidth="1"/>
    <col min="11634" max="11634" width="7.7109375" style="5" customWidth="1"/>
    <col min="11635" max="11636" width="4.7109375" style="5" customWidth="1"/>
    <col min="11637" max="11637" width="5.7109375" style="5" customWidth="1"/>
    <col min="11638" max="11638" width="5.28515625" style="5" customWidth="1"/>
    <col min="11639" max="11644" width="4.7109375" style="5" customWidth="1"/>
    <col min="11645" max="11645" width="5.85546875" style="5" customWidth="1"/>
    <col min="11646" max="11646" width="7.140625" style="5" customWidth="1"/>
    <col min="11647" max="11654" width="4.7109375" style="5" customWidth="1"/>
    <col min="11655" max="11655" width="5.5703125" style="5" customWidth="1"/>
    <col min="11656" max="11657" width="4.7109375" style="5" customWidth="1"/>
    <col min="11658" max="11659" width="5.5703125" style="5" customWidth="1"/>
    <col min="11660" max="11660" width="4.7109375" style="5" customWidth="1"/>
    <col min="11661" max="11662" width="5.5703125" style="5" customWidth="1"/>
    <col min="11663" max="11664" width="4.7109375" style="5" customWidth="1"/>
    <col min="11665" max="11665" width="6.28515625" style="5" customWidth="1"/>
    <col min="11666" max="11666" width="6" style="5" customWidth="1"/>
    <col min="11667" max="11667" width="7.7109375" style="5" customWidth="1"/>
    <col min="11668" max="11668" width="6.7109375" style="5" customWidth="1"/>
    <col min="11669" max="11669" width="10.42578125" style="5" customWidth="1"/>
    <col min="11670" max="11670" width="9.5703125" style="5" customWidth="1"/>
    <col min="11671" max="11671" width="9.7109375" style="5" customWidth="1"/>
    <col min="11672" max="11672" width="8.28515625" style="5" customWidth="1"/>
    <col min="11673" max="11673" width="4.5703125" style="5" customWidth="1"/>
    <col min="11674" max="11674" width="7.5703125" style="5" customWidth="1"/>
    <col min="11675" max="11675" width="5.85546875" style="5" customWidth="1"/>
    <col min="11676" max="11676" width="6.140625" style="5" customWidth="1"/>
    <col min="11677" max="11677" width="6" style="5" customWidth="1"/>
    <col min="11678" max="11678" width="6.28515625" style="5" customWidth="1"/>
    <col min="11679" max="11679" width="8.28515625" style="5" customWidth="1"/>
    <col min="11680" max="11680" width="10.42578125" style="5" customWidth="1"/>
    <col min="11681" max="11879" width="9" style="5"/>
    <col min="11880" max="11880" width="4.140625" style="5" customWidth="1"/>
    <col min="11881" max="11881" width="12.140625" style="5" customWidth="1"/>
    <col min="11882" max="11882" width="26.5703125" style="5" customWidth="1"/>
    <col min="11883" max="11884" width="5" style="5" customWidth="1"/>
    <col min="11885" max="11885" width="4.5703125" style="5" customWidth="1"/>
    <col min="11886" max="11886" width="7.42578125" style="5" customWidth="1"/>
    <col min="11887" max="11887" width="7.28515625" style="5" customWidth="1"/>
    <col min="11888" max="11889" width="4.7109375" style="5" customWidth="1"/>
    <col min="11890" max="11890" width="7.7109375" style="5" customWidth="1"/>
    <col min="11891" max="11892" width="4.7109375" style="5" customWidth="1"/>
    <col min="11893" max="11893" width="5.7109375" style="5" customWidth="1"/>
    <col min="11894" max="11894" width="5.28515625" style="5" customWidth="1"/>
    <col min="11895" max="11900" width="4.7109375" style="5" customWidth="1"/>
    <col min="11901" max="11901" width="5.85546875" style="5" customWidth="1"/>
    <col min="11902" max="11902" width="7.140625" style="5" customWidth="1"/>
    <col min="11903" max="11910" width="4.7109375" style="5" customWidth="1"/>
    <col min="11911" max="11911" width="5.5703125" style="5" customWidth="1"/>
    <col min="11912" max="11913" width="4.7109375" style="5" customWidth="1"/>
    <col min="11914" max="11915" width="5.5703125" style="5" customWidth="1"/>
    <col min="11916" max="11916" width="4.7109375" style="5" customWidth="1"/>
    <col min="11917" max="11918" width="5.5703125" style="5" customWidth="1"/>
    <col min="11919" max="11920" width="4.7109375" style="5" customWidth="1"/>
    <col min="11921" max="11921" width="6.28515625" style="5" customWidth="1"/>
    <col min="11922" max="11922" width="6" style="5" customWidth="1"/>
    <col min="11923" max="11923" width="7.7109375" style="5" customWidth="1"/>
    <col min="11924" max="11924" width="6.7109375" style="5" customWidth="1"/>
    <col min="11925" max="11925" width="10.42578125" style="5" customWidth="1"/>
    <col min="11926" max="11926" width="9.5703125" style="5" customWidth="1"/>
    <col min="11927" max="11927" width="9.7109375" style="5" customWidth="1"/>
    <col min="11928" max="11928" width="8.28515625" style="5" customWidth="1"/>
    <col min="11929" max="11929" width="4.5703125" style="5" customWidth="1"/>
    <col min="11930" max="11930" width="7.5703125" style="5" customWidth="1"/>
    <col min="11931" max="11931" width="5.85546875" style="5" customWidth="1"/>
    <col min="11932" max="11932" width="6.140625" style="5" customWidth="1"/>
    <col min="11933" max="11933" width="6" style="5" customWidth="1"/>
    <col min="11934" max="11934" width="6.28515625" style="5" customWidth="1"/>
    <col min="11935" max="11935" width="8.28515625" style="5" customWidth="1"/>
    <col min="11936" max="11936" width="10.42578125" style="5" customWidth="1"/>
    <col min="11937" max="12135" width="9" style="5"/>
    <col min="12136" max="12136" width="4.140625" style="5" customWidth="1"/>
    <col min="12137" max="12137" width="12.140625" style="5" customWidth="1"/>
    <col min="12138" max="12138" width="26.5703125" style="5" customWidth="1"/>
    <col min="12139" max="12140" width="5" style="5" customWidth="1"/>
    <col min="12141" max="12141" width="4.5703125" style="5" customWidth="1"/>
    <col min="12142" max="12142" width="7.42578125" style="5" customWidth="1"/>
    <col min="12143" max="12143" width="7.28515625" style="5" customWidth="1"/>
    <col min="12144" max="12145" width="4.7109375" style="5" customWidth="1"/>
    <col min="12146" max="12146" width="7.7109375" style="5" customWidth="1"/>
    <col min="12147" max="12148" width="4.7109375" style="5" customWidth="1"/>
    <col min="12149" max="12149" width="5.7109375" style="5" customWidth="1"/>
    <col min="12150" max="12150" width="5.28515625" style="5" customWidth="1"/>
    <col min="12151" max="12156" width="4.7109375" style="5" customWidth="1"/>
    <col min="12157" max="12157" width="5.85546875" style="5" customWidth="1"/>
    <col min="12158" max="12158" width="7.140625" style="5" customWidth="1"/>
    <col min="12159" max="12166" width="4.7109375" style="5" customWidth="1"/>
    <col min="12167" max="12167" width="5.5703125" style="5" customWidth="1"/>
    <col min="12168" max="12169" width="4.7109375" style="5" customWidth="1"/>
    <col min="12170" max="12171" width="5.5703125" style="5" customWidth="1"/>
    <col min="12172" max="12172" width="4.7109375" style="5" customWidth="1"/>
    <col min="12173" max="12174" width="5.5703125" style="5" customWidth="1"/>
    <col min="12175" max="12176" width="4.7109375" style="5" customWidth="1"/>
    <col min="12177" max="12177" width="6.28515625" style="5" customWidth="1"/>
    <col min="12178" max="12178" width="6" style="5" customWidth="1"/>
    <col min="12179" max="12179" width="7.7109375" style="5" customWidth="1"/>
    <col min="12180" max="12180" width="6.7109375" style="5" customWidth="1"/>
    <col min="12181" max="12181" width="10.42578125" style="5" customWidth="1"/>
    <col min="12182" max="12182" width="9.5703125" style="5" customWidth="1"/>
    <col min="12183" max="12183" width="9.7109375" style="5" customWidth="1"/>
    <col min="12184" max="12184" width="8.28515625" style="5" customWidth="1"/>
    <col min="12185" max="12185" width="4.5703125" style="5" customWidth="1"/>
    <col min="12186" max="12186" width="7.5703125" style="5" customWidth="1"/>
    <col min="12187" max="12187" width="5.85546875" style="5" customWidth="1"/>
    <col min="12188" max="12188" width="6.140625" style="5" customWidth="1"/>
    <col min="12189" max="12189" width="6" style="5" customWidth="1"/>
    <col min="12190" max="12190" width="6.28515625" style="5" customWidth="1"/>
    <col min="12191" max="12191" width="8.28515625" style="5" customWidth="1"/>
    <col min="12192" max="12192" width="10.42578125" style="5" customWidth="1"/>
    <col min="12193" max="12391" width="9" style="5"/>
    <col min="12392" max="12392" width="4.140625" style="5" customWidth="1"/>
    <col min="12393" max="12393" width="12.140625" style="5" customWidth="1"/>
    <col min="12394" max="12394" width="26.5703125" style="5" customWidth="1"/>
    <col min="12395" max="12396" width="5" style="5" customWidth="1"/>
    <col min="12397" max="12397" width="4.5703125" style="5" customWidth="1"/>
    <col min="12398" max="12398" width="7.42578125" style="5" customWidth="1"/>
    <col min="12399" max="12399" width="7.28515625" style="5" customWidth="1"/>
    <col min="12400" max="12401" width="4.7109375" style="5" customWidth="1"/>
    <col min="12402" max="12402" width="7.7109375" style="5" customWidth="1"/>
    <col min="12403" max="12404" width="4.7109375" style="5" customWidth="1"/>
    <col min="12405" max="12405" width="5.7109375" style="5" customWidth="1"/>
    <col min="12406" max="12406" width="5.28515625" style="5" customWidth="1"/>
    <col min="12407" max="12412" width="4.7109375" style="5" customWidth="1"/>
    <col min="12413" max="12413" width="5.85546875" style="5" customWidth="1"/>
    <col min="12414" max="12414" width="7.140625" style="5" customWidth="1"/>
    <col min="12415" max="12422" width="4.7109375" style="5" customWidth="1"/>
    <col min="12423" max="12423" width="5.5703125" style="5" customWidth="1"/>
    <col min="12424" max="12425" width="4.7109375" style="5" customWidth="1"/>
    <col min="12426" max="12427" width="5.5703125" style="5" customWidth="1"/>
    <col min="12428" max="12428" width="4.7109375" style="5" customWidth="1"/>
    <col min="12429" max="12430" width="5.5703125" style="5" customWidth="1"/>
    <col min="12431" max="12432" width="4.7109375" style="5" customWidth="1"/>
    <col min="12433" max="12433" width="6.28515625" style="5" customWidth="1"/>
    <col min="12434" max="12434" width="6" style="5" customWidth="1"/>
    <col min="12435" max="12435" width="7.7109375" style="5" customWidth="1"/>
    <col min="12436" max="12436" width="6.7109375" style="5" customWidth="1"/>
    <col min="12437" max="12437" width="10.42578125" style="5" customWidth="1"/>
    <col min="12438" max="12438" width="9.5703125" style="5" customWidth="1"/>
    <col min="12439" max="12439" width="9.7109375" style="5" customWidth="1"/>
    <col min="12440" max="12440" width="8.28515625" style="5" customWidth="1"/>
    <col min="12441" max="12441" width="4.5703125" style="5" customWidth="1"/>
    <col min="12442" max="12442" width="7.5703125" style="5" customWidth="1"/>
    <col min="12443" max="12443" width="5.85546875" style="5" customWidth="1"/>
    <col min="12444" max="12444" width="6.140625" style="5" customWidth="1"/>
    <col min="12445" max="12445" width="6" style="5" customWidth="1"/>
    <col min="12446" max="12446" width="6.28515625" style="5" customWidth="1"/>
    <col min="12447" max="12447" width="8.28515625" style="5" customWidth="1"/>
    <col min="12448" max="12448" width="10.42578125" style="5" customWidth="1"/>
    <col min="12449" max="12647" width="9" style="5"/>
    <col min="12648" max="12648" width="4.140625" style="5" customWidth="1"/>
    <col min="12649" max="12649" width="12.140625" style="5" customWidth="1"/>
    <col min="12650" max="12650" width="26.5703125" style="5" customWidth="1"/>
    <col min="12651" max="12652" width="5" style="5" customWidth="1"/>
    <col min="12653" max="12653" width="4.5703125" style="5" customWidth="1"/>
    <col min="12654" max="12654" width="7.42578125" style="5" customWidth="1"/>
    <col min="12655" max="12655" width="7.28515625" style="5" customWidth="1"/>
    <col min="12656" max="12657" width="4.7109375" style="5" customWidth="1"/>
    <col min="12658" max="12658" width="7.7109375" style="5" customWidth="1"/>
    <col min="12659" max="12660" width="4.7109375" style="5" customWidth="1"/>
    <col min="12661" max="12661" width="5.7109375" style="5" customWidth="1"/>
    <col min="12662" max="12662" width="5.28515625" style="5" customWidth="1"/>
    <col min="12663" max="12668" width="4.7109375" style="5" customWidth="1"/>
    <col min="12669" max="12669" width="5.85546875" style="5" customWidth="1"/>
    <col min="12670" max="12670" width="7.140625" style="5" customWidth="1"/>
    <col min="12671" max="12678" width="4.7109375" style="5" customWidth="1"/>
    <col min="12679" max="12679" width="5.5703125" style="5" customWidth="1"/>
    <col min="12680" max="12681" width="4.7109375" style="5" customWidth="1"/>
    <col min="12682" max="12683" width="5.5703125" style="5" customWidth="1"/>
    <col min="12684" max="12684" width="4.7109375" style="5" customWidth="1"/>
    <col min="12685" max="12686" width="5.5703125" style="5" customWidth="1"/>
    <col min="12687" max="12688" width="4.7109375" style="5" customWidth="1"/>
    <col min="12689" max="12689" width="6.28515625" style="5" customWidth="1"/>
    <col min="12690" max="12690" width="6" style="5" customWidth="1"/>
    <col min="12691" max="12691" width="7.7109375" style="5" customWidth="1"/>
    <col min="12692" max="12692" width="6.7109375" style="5" customWidth="1"/>
    <col min="12693" max="12693" width="10.42578125" style="5" customWidth="1"/>
    <col min="12694" max="12694" width="9.5703125" style="5" customWidth="1"/>
    <col min="12695" max="12695" width="9.7109375" style="5" customWidth="1"/>
    <col min="12696" max="12696" width="8.28515625" style="5" customWidth="1"/>
    <col min="12697" max="12697" width="4.5703125" style="5" customWidth="1"/>
    <col min="12698" max="12698" width="7.5703125" style="5" customWidth="1"/>
    <col min="12699" max="12699" width="5.85546875" style="5" customWidth="1"/>
    <col min="12700" max="12700" width="6.140625" style="5" customWidth="1"/>
    <col min="12701" max="12701" width="6" style="5" customWidth="1"/>
    <col min="12702" max="12702" width="6.28515625" style="5" customWidth="1"/>
    <col min="12703" max="12703" width="8.28515625" style="5" customWidth="1"/>
    <col min="12704" max="12704" width="10.42578125" style="5" customWidth="1"/>
    <col min="12705" max="12903" width="9" style="5"/>
    <col min="12904" max="12904" width="4.140625" style="5" customWidth="1"/>
    <col min="12905" max="12905" width="12.140625" style="5" customWidth="1"/>
    <col min="12906" max="12906" width="26.5703125" style="5" customWidth="1"/>
    <col min="12907" max="12908" width="5" style="5" customWidth="1"/>
    <col min="12909" max="12909" width="4.5703125" style="5" customWidth="1"/>
    <col min="12910" max="12910" width="7.42578125" style="5" customWidth="1"/>
    <col min="12911" max="12911" width="7.28515625" style="5" customWidth="1"/>
    <col min="12912" max="12913" width="4.7109375" style="5" customWidth="1"/>
    <col min="12914" max="12914" width="7.7109375" style="5" customWidth="1"/>
    <col min="12915" max="12916" width="4.7109375" style="5" customWidth="1"/>
    <col min="12917" max="12917" width="5.7109375" style="5" customWidth="1"/>
    <col min="12918" max="12918" width="5.28515625" style="5" customWidth="1"/>
    <col min="12919" max="12924" width="4.7109375" style="5" customWidth="1"/>
    <col min="12925" max="12925" width="5.85546875" style="5" customWidth="1"/>
    <col min="12926" max="12926" width="7.140625" style="5" customWidth="1"/>
    <col min="12927" max="12934" width="4.7109375" style="5" customWidth="1"/>
    <col min="12935" max="12935" width="5.5703125" style="5" customWidth="1"/>
    <col min="12936" max="12937" width="4.7109375" style="5" customWidth="1"/>
    <col min="12938" max="12939" width="5.5703125" style="5" customWidth="1"/>
    <col min="12940" max="12940" width="4.7109375" style="5" customWidth="1"/>
    <col min="12941" max="12942" width="5.5703125" style="5" customWidth="1"/>
    <col min="12943" max="12944" width="4.7109375" style="5" customWidth="1"/>
    <col min="12945" max="12945" width="6.28515625" style="5" customWidth="1"/>
    <col min="12946" max="12946" width="6" style="5" customWidth="1"/>
    <col min="12947" max="12947" width="7.7109375" style="5" customWidth="1"/>
    <col min="12948" max="12948" width="6.7109375" style="5" customWidth="1"/>
    <col min="12949" max="12949" width="10.42578125" style="5" customWidth="1"/>
    <col min="12950" max="12950" width="9.5703125" style="5" customWidth="1"/>
    <col min="12951" max="12951" width="9.7109375" style="5" customWidth="1"/>
    <col min="12952" max="12952" width="8.28515625" style="5" customWidth="1"/>
    <col min="12953" max="12953" width="4.5703125" style="5" customWidth="1"/>
    <col min="12954" max="12954" width="7.5703125" style="5" customWidth="1"/>
    <col min="12955" max="12955" width="5.85546875" style="5" customWidth="1"/>
    <col min="12956" max="12956" width="6.140625" style="5" customWidth="1"/>
    <col min="12957" max="12957" width="6" style="5" customWidth="1"/>
    <col min="12958" max="12958" width="6.28515625" style="5" customWidth="1"/>
    <col min="12959" max="12959" width="8.28515625" style="5" customWidth="1"/>
    <col min="12960" max="12960" width="10.42578125" style="5" customWidth="1"/>
    <col min="12961" max="13159" width="9" style="5"/>
    <col min="13160" max="13160" width="4.140625" style="5" customWidth="1"/>
    <col min="13161" max="13161" width="12.140625" style="5" customWidth="1"/>
    <col min="13162" max="13162" width="26.5703125" style="5" customWidth="1"/>
    <col min="13163" max="13164" width="5" style="5" customWidth="1"/>
    <col min="13165" max="13165" width="4.5703125" style="5" customWidth="1"/>
    <col min="13166" max="13166" width="7.42578125" style="5" customWidth="1"/>
    <col min="13167" max="13167" width="7.28515625" style="5" customWidth="1"/>
    <col min="13168" max="13169" width="4.7109375" style="5" customWidth="1"/>
    <col min="13170" max="13170" width="7.7109375" style="5" customWidth="1"/>
    <col min="13171" max="13172" width="4.7109375" style="5" customWidth="1"/>
    <col min="13173" max="13173" width="5.7109375" style="5" customWidth="1"/>
    <col min="13174" max="13174" width="5.28515625" style="5" customWidth="1"/>
    <col min="13175" max="13180" width="4.7109375" style="5" customWidth="1"/>
    <col min="13181" max="13181" width="5.85546875" style="5" customWidth="1"/>
    <col min="13182" max="13182" width="7.140625" style="5" customWidth="1"/>
    <col min="13183" max="13190" width="4.7109375" style="5" customWidth="1"/>
    <col min="13191" max="13191" width="5.5703125" style="5" customWidth="1"/>
    <col min="13192" max="13193" width="4.7109375" style="5" customWidth="1"/>
    <col min="13194" max="13195" width="5.5703125" style="5" customWidth="1"/>
    <col min="13196" max="13196" width="4.7109375" style="5" customWidth="1"/>
    <col min="13197" max="13198" width="5.5703125" style="5" customWidth="1"/>
    <col min="13199" max="13200" width="4.7109375" style="5" customWidth="1"/>
    <col min="13201" max="13201" width="6.28515625" style="5" customWidth="1"/>
    <col min="13202" max="13202" width="6" style="5" customWidth="1"/>
    <col min="13203" max="13203" width="7.7109375" style="5" customWidth="1"/>
    <col min="13204" max="13204" width="6.7109375" style="5" customWidth="1"/>
    <col min="13205" max="13205" width="10.42578125" style="5" customWidth="1"/>
    <col min="13206" max="13206" width="9.5703125" style="5" customWidth="1"/>
    <col min="13207" max="13207" width="9.7109375" style="5" customWidth="1"/>
    <col min="13208" max="13208" width="8.28515625" style="5" customWidth="1"/>
    <col min="13209" max="13209" width="4.5703125" style="5" customWidth="1"/>
    <col min="13210" max="13210" width="7.5703125" style="5" customWidth="1"/>
    <col min="13211" max="13211" width="5.85546875" style="5" customWidth="1"/>
    <col min="13212" max="13212" width="6.140625" style="5" customWidth="1"/>
    <col min="13213" max="13213" width="6" style="5" customWidth="1"/>
    <col min="13214" max="13214" width="6.28515625" style="5" customWidth="1"/>
    <col min="13215" max="13215" width="8.28515625" style="5" customWidth="1"/>
    <col min="13216" max="13216" width="10.42578125" style="5" customWidth="1"/>
    <col min="13217" max="13415" width="9" style="5"/>
    <col min="13416" max="13416" width="4.140625" style="5" customWidth="1"/>
    <col min="13417" max="13417" width="12.140625" style="5" customWidth="1"/>
    <col min="13418" max="13418" width="26.5703125" style="5" customWidth="1"/>
    <col min="13419" max="13420" width="5" style="5" customWidth="1"/>
    <col min="13421" max="13421" width="4.5703125" style="5" customWidth="1"/>
    <col min="13422" max="13422" width="7.42578125" style="5" customWidth="1"/>
    <col min="13423" max="13423" width="7.28515625" style="5" customWidth="1"/>
    <col min="13424" max="13425" width="4.7109375" style="5" customWidth="1"/>
    <col min="13426" max="13426" width="7.7109375" style="5" customWidth="1"/>
    <col min="13427" max="13428" width="4.7109375" style="5" customWidth="1"/>
    <col min="13429" max="13429" width="5.7109375" style="5" customWidth="1"/>
    <col min="13430" max="13430" width="5.28515625" style="5" customWidth="1"/>
    <col min="13431" max="13436" width="4.7109375" style="5" customWidth="1"/>
    <col min="13437" max="13437" width="5.85546875" style="5" customWidth="1"/>
    <col min="13438" max="13438" width="7.140625" style="5" customWidth="1"/>
    <col min="13439" max="13446" width="4.7109375" style="5" customWidth="1"/>
    <col min="13447" max="13447" width="5.5703125" style="5" customWidth="1"/>
    <col min="13448" max="13449" width="4.7109375" style="5" customWidth="1"/>
    <col min="13450" max="13451" width="5.5703125" style="5" customWidth="1"/>
    <col min="13452" max="13452" width="4.7109375" style="5" customWidth="1"/>
    <col min="13453" max="13454" width="5.5703125" style="5" customWidth="1"/>
    <col min="13455" max="13456" width="4.7109375" style="5" customWidth="1"/>
    <col min="13457" max="13457" width="6.28515625" style="5" customWidth="1"/>
    <col min="13458" max="13458" width="6" style="5" customWidth="1"/>
    <col min="13459" max="13459" width="7.7109375" style="5" customWidth="1"/>
    <col min="13460" max="13460" width="6.7109375" style="5" customWidth="1"/>
    <col min="13461" max="13461" width="10.42578125" style="5" customWidth="1"/>
    <col min="13462" max="13462" width="9.5703125" style="5" customWidth="1"/>
    <col min="13463" max="13463" width="9.7109375" style="5" customWidth="1"/>
    <col min="13464" max="13464" width="8.28515625" style="5" customWidth="1"/>
    <col min="13465" max="13465" width="4.5703125" style="5" customWidth="1"/>
    <col min="13466" max="13466" width="7.5703125" style="5" customWidth="1"/>
    <col min="13467" max="13467" width="5.85546875" style="5" customWidth="1"/>
    <col min="13468" max="13468" width="6.140625" style="5" customWidth="1"/>
    <col min="13469" max="13469" width="6" style="5" customWidth="1"/>
    <col min="13470" max="13470" width="6.28515625" style="5" customWidth="1"/>
    <col min="13471" max="13471" width="8.28515625" style="5" customWidth="1"/>
    <col min="13472" max="13472" width="10.42578125" style="5" customWidth="1"/>
    <col min="13473" max="13671" width="9" style="5"/>
    <col min="13672" max="13672" width="4.140625" style="5" customWidth="1"/>
    <col min="13673" max="13673" width="12.140625" style="5" customWidth="1"/>
    <col min="13674" max="13674" width="26.5703125" style="5" customWidth="1"/>
    <col min="13675" max="13676" width="5" style="5" customWidth="1"/>
    <col min="13677" max="13677" width="4.5703125" style="5" customWidth="1"/>
    <col min="13678" max="13678" width="7.42578125" style="5" customWidth="1"/>
    <col min="13679" max="13679" width="7.28515625" style="5" customWidth="1"/>
    <col min="13680" max="13681" width="4.7109375" style="5" customWidth="1"/>
    <col min="13682" max="13682" width="7.7109375" style="5" customWidth="1"/>
    <col min="13683" max="13684" width="4.7109375" style="5" customWidth="1"/>
    <col min="13685" max="13685" width="5.7109375" style="5" customWidth="1"/>
    <col min="13686" max="13686" width="5.28515625" style="5" customWidth="1"/>
    <col min="13687" max="13692" width="4.7109375" style="5" customWidth="1"/>
    <col min="13693" max="13693" width="5.85546875" style="5" customWidth="1"/>
    <col min="13694" max="13694" width="7.140625" style="5" customWidth="1"/>
    <col min="13695" max="13702" width="4.7109375" style="5" customWidth="1"/>
    <col min="13703" max="13703" width="5.5703125" style="5" customWidth="1"/>
    <col min="13704" max="13705" width="4.7109375" style="5" customWidth="1"/>
    <col min="13706" max="13707" width="5.5703125" style="5" customWidth="1"/>
    <col min="13708" max="13708" width="4.7109375" style="5" customWidth="1"/>
    <col min="13709" max="13710" width="5.5703125" style="5" customWidth="1"/>
    <col min="13711" max="13712" width="4.7109375" style="5" customWidth="1"/>
    <col min="13713" max="13713" width="6.28515625" style="5" customWidth="1"/>
    <col min="13714" max="13714" width="6" style="5" customWidth="1"/>
    <col min="13715" max="13715" width="7.7109375" style="5" customWidth="1"/>
    <col min="13716" max="13716" width="6.7109375" style="5" customWidth="1"/>
    <col min="13717" max="13717" width="10.42578125" style="5" customWidth="1"/>
    <col min="13718" max="13718" width="9.5703125" style="5" customWidth="1"/>
    <col min="13719" max="13719" width="9.7109375" style="5" customWidth="1"/>
    <col min="13720" max="13720" width="8.28515625" style="5" customWidth="1"/>
    <col min="13721" max="13721" width="4.5703125" style="5" customWidth="1"/>
    <col min="13722" max="13722" width="7.5703125" style="5" customWidth="1"/>
    <col min="13723" max="13723" width="5.85546875" style="5" customWidth="1"/>
    <col min="13724" max="13724" width="6.140625" style="5" customWidth="1"/>
    <col min="13725" max="13725" width="6" style="5" customWidth="1"/>
    <col min="13726" max="13726" width="6.28515625" style="5" customWidth="1"/>
    <col min="13727" max="13727" width="8.28515625" style="5" customWidth="1"/>
    <col min="13728" max="13728" width="10.42578125" style="5" customWidth="1"/>
    <col min="13729" max="13927" width="9" style="5"/>
    <col min="13928" max="13928" width="4.140625" style="5" customWidth="1"/>
    <col min="13929" max="13929" width="12.140625" style="5" customWidth="1"/>
    <col min="13930" max="13930" width="26.5703125" style="5" customWidth="1"/>
    <col min="13931" max="13932" width="5" style="5" customWidth="1"/>
    <col min="13933" max="13933" width="4.5703125" style="5" customWidth="1"/>
    <col min="13934" max="13934" width="7.42578125" style="5" customWidth="1"/>
    <col min="13935" max="13935" width="7.28515625" style="5" customWidth="1"/>
    <col min="13936" max="13937" width="4.7109375" style="5" customWidth="1"/>
    <col min="13938" max="13938" width="7.7109375" style="5" customWidth="1"/>
    <col min="13939" max="13940" width="4.7109375" style="5" customWidth="1"/>
    <col min="13941" max="13941" width="5.7109375" style="5" customWidth="1"/>
    <col min="13942" max="13942" width="5.28515625" style="5" customWidth="1"/>
    <col min="13943" max="13948" width="4.7109375" style="5" customWidth="1"/>
    <col min="13949" max="13949" width="5.85546875" style="5" customWidth="1"/>
    <col min="13950" max="13950" width="7.140625" style="5" customWidth="1"/>
    <col min="13951" max="13958" width="4.7109375" style="5" customWidth="1"/>
    <col min="13959" max="13959" width="5.5703125" style="5" customWidth="1"/>
    <col min="13960" max="13961" width="4.7109375" style="5" customWidth="1"/>
    <col min="13962" max="13963" width="5.5703125" style="5" customWidth="1"/>
    <col min="13964" max="13964" width="4.7109375" style="5" customWidth="1"/>
    <col min="13965" max="13966" width="5.5703125" style="5" customWidth="1"/>
    <col min="13967" max="13968" width="4.7109375" style="5" customWidth="1"/>
    <col min="13969" max="13969" width="6.28515625" style="5" customWidth="1"/>
    <col min="13970" max="13970" width="6" style="5" customWidth="1"/>
    <col min="13971" max="13971" width="7.7109375" style="5" customWidth="1"/>
    <col min="13972" max="13972" width="6.7109375" style="5" customWidth="1"/>
    <col min="13973" max="13973" width="10.42578125" style="5" customWidth="1"/>
    <col min="13974" max="13974" width="9.5703125" style="5" customWidth="1"/>
    <col min="13975" max="13975" width="9.7109375" style="5" customWidth="1"/>
    <col min="13976" max="13976" width="8.28515625" style="5" customWidth="1"/>
    <col min="13977" max="13977" width="4.5703125" style="5" customWidth="1"/>
    <col min="13978" max="13978" width="7.5703125" style="5" customWidth="1"/>
    <col min="13979" max="13979" width="5.85546875" style="5" customWidth="1"/>
    <col min="13980" max="13980" width="6.140625" style="5" customWidth="1"/>
    <col min="13981" max="13981" width="6" style="5" customWidth="1"/>
    <col min="13982" max="13982" width="6.28515625" style="5" customWidth="1"/>
    <col min="13983" max="13983" width="8.28515625" style="5" customWidth="1"/>
    <col min="13984" max="13984" width="10.42578125" style="5" customWidth="1"/>
    <col min="13985" max="14183" width="9" style="5"/>
    <col min="14184" max="14184" width="4.140625" style="5" customWidth="1"/>
    <col min="14185" max="14185" width="12.140625" style="5" customWidth="1"/>
    <col min="14186" max="14186" width="26.5703125" style="5" customWidth="1"/>
    <col min="14187" max="14188" width="5" style="5" customWidth="1"/>
    <col min="14189" max="14189" width="4.5703125" style="5" customWidth="1"/>
    <col min="14190" max="14190" width="7.42578125" style="5" customWidth="1"/>
    <col min="14191" max="14191" width="7.28515625" style="5" customWidth="1"/>
    <col min="14192" max="14193" width="4.7109375" style="5" customWidth="1"/>
    <col min="14194" max="14194" width="7.7109375" style="5" customWidth="1"/>
    <col min="14195" max="14196" width="4.7109375" style="5" customWidth="1"/>
    <col min="14197" max="14197" width="5.7109375" style="5" customWidth="1"/>
    <col min="14198" max="14198" width="5.28515625" style="5" customWidth="1"/>
    <col min="14199" max="14204" width="4.7109375" style="5" customWidth="1"/>
    <col min="14205" max="14205" width="5.85546875" style="5" customWidth="1"/>
    <col min="14206" max="14206" width="7.140625" style="5" customWidth="1"/>
    <col min="14207" max="14214" width="4.7109375" style="5" customWidth="1"/>
    <col min="14215" max="14215" width="5.5703125" style="5" customWidth="1"/>
    <col min="14216" max="14217" width="4.7109375" style="5" customWidth="1"/>
    <col min="14218" max="14219" width="5.5703125" style="5" customWidth="1"/>
    <col min="14220" max="14220" width="4.7109375" style="5" customWidth="1"/>
    <col min="14221" max="14222" width="5.5703125" style="5" customWidth="1"/>
    <col min="14223" max="14224" width="4.7109375" style="5" customWidth="1"/>
    <col min="14225" max="14225" width="6.28515625" style="5" customWidth="1"/>
    <col min="14226" max="14226" width="6" style="5" customWidth="1"/>
    <col min="14227" max="14227" width="7.7109375" style="5" customWidth="1"/>
    <col min="14228" max="14228" width="6.7109375" style="5" customWidth="1"/>
    <col min="14229" max="14229" width="10.42578125" style="5" customWidth="1"/>
    <col min="14230" max="14230" width="9.5703125" style="5" customWidth="1"/>
    <col min="14231" max="14231" width="9.7109375" style="5" customWidth="1"/>
    <col min="14232" max="14232" width="8.28515625" style="5" customWidth="1"/>
    <col min="14233" max="14233" width="4.5703125" style="5" customWidth="1"/>
    <col min="14234" max="14234" width="7.5703125" style="5" customWidth="1"/>
    <col min="14235" max="14235" width="5.85546875" style="5" customWidth="1"/>
    <col min="14236" max="14236" width="6.140625" style="5" customWidth="1"/>
    <col min="14237" max="14237" width="6" style="5" customWidth="1"/>
    <col min="14238" max="14238" width="6.28515625" style="5" customWidth="1"/>
    <col min="14239" max="14239" width="8.28515625" style="5" customWidth="1"/>
    <col min="14240" max="14240" width="10.42578125" style="5" customWidth="1"/>
    <col min="14241" max="14439" width="9" style="5"/>
    <col min="14440" max="14440" width="4.140625" style="5" customWidth="1"/>
    <col min="14441" max="14441" width="12.140625" style="5" customWidth="1"/>
    <col min="14442" max="14442" width="26.5703125" style="5" customWidth="1"/>
    <col min="14443" max="14444" width="5" style="5" customWidth="1"/>
    <col min="14445" max="14445" width="4.5703125" style="5" customWidth="1"/>
    <col min="14446" max="14446" width="7.42578125" style="5" customWidth="1"/>
    <col min="14447" max="14447" width="7.28515625" style="5" customWidth="1"/>
    <col min="14448" max="14449" width="4.7109375" style="5" customWidth="1"/>
    <col min="14450" max="14450" width="7.7109375" style="5" customWidth="1"/>
    <col min="14451" max="14452" width="4.7109375" style="5" customWidth="1"/>
    <col min="14453" max="14453" width="5.7109375" style="5" customWidth="1"/>
    <col min="14454" max="14454" width="5.28515625" style="5" customWidth="1"/>
    <col min="14455" max="14460" width="4.7109375" style="5" customWidth="1"/>
    <col min="14461" max="14461" width="5.85546875" style="5" customWidth="1"/>
    <col min="14462" max="14462" width="7.140625" style="5" customWidth="1"/>
    <col min="14463" max="14470" width="4.7109375" style="5" customWidth="1"/>
    <col min="14471" max="14471" width="5.5703125" style="5" customWidth="1"/>
    <col min="14472" max="14473" width="4.7109375" style="5" customWidth="1"/>
    <col min="14474" max="14475" width="5.5703125" style="5" customWidth="1"/>
    <col min="14476" max="14476" width="4.7109375" style="5" customWidth="1"/>
    <col min="14477" max="14478" width="5.5703125" style="5" customWidth="1"/>
    <col min="14479" max="14480" width="4.7109375" style="5" customWidth="1"/>
    <col min="14481" max="14481" width="6.28515625" style="5" customWidth="1"/>
    <col min="14482" max="14482" width="6" style="5" customWidth="1"/>
    <col min="14483" max="14483" width="7.7109375" style="5" customWidth="1"/>
    <col min="14484" max="14484" width="6.7109375" style="5" customWidth="1"/>
    <col min="14485" max="14485" width="10.42578125" style="5" customWidth="1"/>
    <col min="14486" max="14486" width="9.5703125" style="5" customWidth="1"/>
    <col min="14487" max="14487" width="9.7109375" style="5" customWidth="1"/>
    <col min="14488" max="14488" width="8.28515625" style="5" customWidth="1"/>
    <col min="14489" max="14489" width="4.5703125" style="5" customWidth="1"/>
    <col min="14490" max="14490" width="7.5703125" style="5" customWidth="1"/>
    <col min="14491" max="14491" width="5.85546875" style="5" customWidth="1"/>
    <col min="14492" max="14492" width="6.140625" style="5" customWidth="1"/>
    <col min="14493" max="14493" width="6" style="5" customWidth="1"/>
    <col min="14494" max="14494" width="6.28515625" style="5" customWidth="1"/>
    <col min="14495" max="14495" width="8.28515625" style="5" customWidth="1"/>
    <col min="14496" max="14496" width="10.42578125" style="5" customWidth="1"/>
    <col min="14497" max="14695" width="9" style="5"/>
    <col min="14696" max="14696" width="4.140625" style="5" customWidth="1"/>
    <col min="14697" max="14697" width="12.140625" style="5" customWidth="1"/>
    <col min="14698" max="14698" width="26.5703125" style="5" customWidth="1"/>
    <col min="14699" max="14700" width="5" style="5" customWidth="1"/>
    <col min="14701" max="14701" width="4.5703125" style="5" customWidth="1"/>
    <col min="14702" max="14702" width="7.42578125" style="5" customWidth="1"/>
    <col min="14703" max="14703" width="7.28515625" style="5" customWidth="1"/>
    <col min="14704" max="14705" width="4.7109375" style="5" customWidth="1"/>
    <col min="14706" max="14706" width="7.7109375" style="5" customWidth="1"/>
    <col min="14707" max="14708" width="4.7109375" style="5" customWidth="1"/>
    <col min="14709" max="14709" width="5.7109375" style="5" customWidth="1"/>
    <col min="14710" max="14710" width="5.28515625" style="5" customWidth="1"/>
    <col min="14711" max="14716" width="4.7109375" style="5" customWidth="1"/>
    <col min="14717" max="14717" width="5.85546875" style="5" customWidth="1"/>
    <col min="14718" max="14718" width="7.140625" style="5" customWidth="1"/>
    <col min="14719" max="14726" width="4.7109375" style="5" customWidth="1"/>
    <col min="14727" max="14727" width="5.5703125" style="5" customWidth="1"/>
    <col min="14728" max="14729" width="4.7109375" style="5" customWidth="1"/>
    <col min="14730" max="14731" width="5.5703125" style="5" customWidth="1"/>
    <col min="14732" max="14732" width="4.7109375" style="5" customWidth="1"/>
    <col min="14733" max="14734" width="5.5703125" style="5" customWidth="1"/>
    <col min="14735" max="14736" width="4.7109375" style="5" customWidth="1"/>
    <col min="14737" max="14737" width="6.28515625" style="5" customWidth="1"/>
    <col min="14738" max="14738" width="6" style="5" customWidth="1"/>
    <col min="14739" max="14739" width="7.7109375" style="5" customWidth="1"/>
    <col min="14740" max="14740" width="6.7109375" style="5" customWidth="1"/>
    <col min="14741" max="14741" width="10.42578125" style="5" customWidth="1"/>
    <col min="14742" max="14742" width="9.5703125" style="5" customWidth="1"/>
    <col min="14743" max="14743" width="9.7109375" style="5" customWidth="1"/>
    <col min="14744" max="14744" width="8.28515625" style="5" customWidth="1"/>
    <col min="14745" max="14745" width="4.5703125" style="5" customWidth="1"/>
    <col min="14746" max="14746" width="7.5703125" style="5" customWidth="1"/>
    <col min="14747" max="14747" width="5.85546875" style="5" customWidth="1"/>
    <col min="14748" max="14748" width="6.140625" style="5" customWidth="1"/>
    <col min="14749" max="14749" width="6" style="5" customWidth="1"/>
    <col min="14750" max="14750" width="6.28515625" style="5" customWidth="1"/>
    <col min="14751" max="14751" width="8.28515625" style="5" customWidth="1"/>
    <col min="14752" max="14752" width="10.42578125" style="5" customWidth="1"/>
    <col min="14753" max="14951" width="9" style="5"/>
    <col min="14952" max="14952" width="4.140625" style="5" customWidth="1"/>
    <col min="14953" max="14953" width="12.140625" style="5" customWidth="1"/>
    <col min="14954" max="14954" width="26.5703125" style="5" customWidth="1"/>
    <col min="14955" max="14956" width="5" style="5" customWidth="1"/>
    <col min="14957" max="14957" width="4.5703125" style="5" customWidth="1"/>
    <col min="14958" max="14958" width="7.42578125" style="5" customWidth="1"/>
    <col min="14959" max="14959" width="7.28515625" style="5" customWidth="1"/>
    <col min="14960" max="14961" width="4.7109375" style="5" customWidth="1"/>
    <col min="14962" max="14962" width="7.7109375" style="5" customWidth="1"/>
    <col min="14963" max="14964" width="4.7109375" style="5" customWidth="1"/>
    <col min="14965" max="14965" width="5.7109375" style="5" customWidth="1"/>
    <col min="14966" max="14966" width="5.28515625" style="5" customWidth="1"/>
    <col min="14967" max="14972" width="4.7109375" style="5" customWidth="1"/>
    <col min="14973" max="14973" width="5.85546875" style="5" customWidth="1"/>
    <col min="14974" max="14974" width="7.140625" style="5" customWidth="1"/>
    <col min="14975" max="14982" width="4.7109375" style="5" customWidth="1"/>
    <col min="14983" max="14983" width="5.5703125" style="5" customWidth="1"/>
    <col min="14984" max="14985" width="4.7109375" style="5" customWidth="1"/>
    <col min="14986" max="14987" width="5.5703125" style="5" customWidth="1"/>
    <col min="14988" max="14988" width="4.7109375" style="5" customWidth="1"/>
    <col min="14989" max="14990" width="5.5703125" style="5" customWidth="1"/>
    <col min="14991" max="14992" width="4.7109375" style="5" customWidth="1"/>
    <col min="14993" max="14993" width="6.28515625" style="5" customWidth="1"/>
    <col min="14994" max="14994" width="6" style="5" customWidth="1"/>
    <col min="14995" max="14995" width="7.7109375" style="5" customWidth="1"/>
    <col min="14996" max="14996" width="6.7109375" style="5" customWidth="1"/>
    <col min="14997" max="14997" width="10.42578125" style="5" customWidth="1"/>
    <col min="14998" max="14998" width="9.5703125" style="5" customWidth="1"/>
    <col min="14999" max="14999" width="9.7109375" style="5" customWidth="1"/>
    <col min="15000" max="15000" width="8.28515625" style="5" customWidth="1"/>
    <col min="15001" max="15001" width="4.5703125" style="5" customWidth="1"/>
    <col min="15002" max="15002" width="7.5703125" style="5" customWidth="1"/>
    <col min="15003" max="15003" width="5.85546875" style="5" customWidth="1"/>
    <col min="15004" max="15004" width="6.140625" style="5" customWidth="1"/>
    <col min="15005" max="15005" width="6" style="5" customWidth="1"/>
    <col min="15006" max="15006" width="6.28515625" style="5" customWidth="1"/>
    <col min="15007" max="15007" width="8.28515625" style="5" customWidth="1"/>
    <col min="15008" max="15008" width="10.42578125" style="5" customWidth="1"/>
    <col min="15009" max="15207" width="9" style="5"/>
    <col min="15208" max="15208" width="4.140625" style="5" customWidth="1"/>
    <col min="15209" max="15209" width="12.140625" style="5" customWidth="1"/>
    <col min="15210" max="15210" width="26.5703125" style="5" customWidth="1"/>
    <col min="15211" max="15212" width="5" style="5" customWidth="1"/>
    <col min="15213" max="15213" width="4.5703125" style="5" customWidth="1"/>
    <col min="15214" max="15214" width="7.42578125" style="5" customWidth="1"/>
    <col min="15215" max="15215" width="7.28515625" style="5" customWidth="1"/>
    <col min="15216" max="15217" width="4.7109375" style="5" customWidth="1"/>
    <col min="15218" max="15218" width="7.7109375" style="5" customWidth="1"/>
    <col min="15219" max="15220" width="4.7109375" style="5" customWidth="1"/>
    <col min="15221" max="15221" width="5.7109375" style="5" customWidth="1"/>
    <col min="15222" max="15222" width="5.28515625" style="5" customWidth="1"/>
    <col min="15223" max="15228" width="4.7109375" style="5" customWidth="1"/>
    <col min="15229" max="15229" width="5.85546875" style="5" customWidth="1"/>
    <col min="15230" max="15230" width="7.140625" style="5" customWidth="1"/>
    <col min="15231" max="15238" width="4.7109375" style="5" customWidth="1"/>
    <col min="15239" max="15239" width="5.5703125" style="5" customWidth="1"/>
    <col min="15240" max="15241" width="4.7109375" style="5" customWidth="1"/>
    <col min="15242" max="15243" width="5.5703125" style="5" customWidth="1"/>
    <col min="15244" max="15244" width="4.7109375" style="5" customWidth="1"/>
    <col min="15245" max="15246" width="5.5703125" style="5" customWidth="1"/>
    <col min="15247" max="15248" width="4.7109375" style="5" customWidth="1"/>
    <col min="15249" max="15249" width="6.28515625" style="5" customWidth="1"/>
    <col min="15250" max="15250" width="6" style="5" customWidth="1"/>
    <col min="15251" max="15251" width="7.7109375" style="5" customWidth="1"/>
    <col min="15252" max="15252" width="6.7109375" style="5" customWidth="1"/>
    <col min="15253" max="15253" width="10.42578125" style="5" customWidth="1"/>
    <col min="15254" max="15254" width="9.5703125" style="5" customWidth="1"/>
    <col min="15255" max="15255" width="9.7109375" style="5" customWidth="1"/>
    <col min="15256" max="15256" width="8.28515625" style="5" customWidth="1"/>
    <col min="15257" max="15257" width="4.5703125" style="5" customWidth="1"/>
    <col min="15258" max="15258" width="7.5703125" style="5" customWidth="1"/>
    <col min="15259" max="15259" width="5.85546875" style="5" customWidth="1"/>
    <col min="15260" max="15260" width="6.140625" style="5" customWidth="1"/>
    <col min="15261" max="15261" width="6" style="5" customWidth="1"/>
    <col min="15262" max="15262" width="6.28515625" style="5" customWidth="1"/>
    <col min="15263" max="15263" width="8.28515625" style="5" customWidth="1"/>
    <col min="15264" max="15264" width="10.42578125" style="5" customWidth="1"/>
    <col min="15265" max="15463" width="9" style="5"/>
    <col min="15464" max="15464" width="4.140625" style="5" customWidth="1"/>
    <col min="15465" max="15465" width="12.140625" style="5" customWidth="1"/>
    <col min="15466" max="15466" width="26.5703125" style="5" customWidth="1"/>
    <col min="15467" max="15468" width="5" style="5" customWidth="1"/>
    <col min="15469" max="15469" width="4.5703125" style="5" customWidth="1"/>
    <col min="15470" max="15470" width="7.42578125" style="5" customWidth="1"/>
    <col min="15471" max="15471" width="7.28515625" style="5" customWidth="1"/>
    <col min="15472" max="15473" width="4.7109375" style="5" customWidth="1"/>
    <col min="15474" max="15474" width="7.7109375" style="5" customWidth="1"/>
    <col min="15475" max="15476" width="4.7109375" style="5" customWidth="1"/>
    <col min="15477" max="15477" width="5.7109375" style="5" customWidth="1"/>
    <col min="15478" max="15478" width="5.28515625" style="5" customWidth="1"/>
    <col min="15479" max="15484" width="4.7109375" style="5" customWidth="1"/>
    <col min="15485" max="15485" width="5.85546875" style="5" customWidth="1"/>
    <col min="15486" max="15486" width="7.140625" style="5" customWidth="1"/>
    <col min="15487" max="15494" width="4.7109375" style="5" customWidth="1"/>
    <col min="15495" max="15495" width="5.5703125" style="5" customWidth="1"/>
    <col min="15496" max="15497" width="4.7109375" style="5" customWidth="1"/>
    <col min="15498" max="15499" width="5.5703125" style="5" customWidth="1"/>
    <col min="15500" max="15500" width="4.7109375" style="5" customWidth="1"/>
    <col min="15501" max="15502" width="5.5703125" style="5" customWidth="1"/>
    <col min="15503" max="15504" width="4.7109375" style="5" customWidth="1"/>
    <col min="15505" max="15505" width="6.28515625" style="5" customWidth="1"/>
    <col min="15506" max="15506" width="6" style="5" customWidth="1"/>
    <col min="15507" max="15507" width="7.7109375" style="5" customWidth="1"/>
    <col min="15508" max="15508" width="6.7109375" style="5" customWidth="1"/>
    <col min="15509" max="15509" width="10.42578125" style="5" customWidth="1"/>
    <col min="15510" max="15510" width="9.5703125" style="5" customWidth="1"/>
    <col min="15511" max="15511" width="9.7109375" style="5" customWidth="1"/>
    <col min="15512" max="15512" width="8.28515625" style="5" customWidth="1"/>
    <col min="15513" max="15513" width="4.5703125" style="5" customWidth="1"/>
    <col min="15514" max="15514" width="7.5703125" style="5" customWidth="1"/>
    <col min="15515" max="15515" width="5.85546875" style="5" customWidth="1"/>
    <col min="15516" max="15516" width="6.140625" style="5" customWidth="1"/>
    <col min="15517" max="15517" width="6" style="5" customWidth="1"/>
    <col min="15518" max="15518" width="6.28515625" style="5" customWidth="1"/>
    <col min="15519" max="15519" width="8.28515625" style="5" customWidth="1"/>
    <col min="15520" max="15520" width="10.42578125" style="5" customWidth="1"/>
    <col min="15521" max="15719" width="9" style="5"/>
    <col min="15720" max="15720" width="4.140625" style="5" customWidth="1"/>
    <col min="15721" max="15721" width="12.140625" style="5" customWidth="1"/>
    <col min="15722" max="15722" width="26.5703125" style="5" customWidth="1"/>
    <col min="15723" max="15724" width="5" style="5" customWidth="1"/>
    <col min="15725" max="15725" width="4.5703125" style="5" customWidth="1"/>
    <col min="15726" max="15726" width="7.42578125" style="5" customWidth="1"/>
    <col min="15727" max="15727" width="7.28515625" style="5" customWidth="1"/>
    <col min="15728" max="15729" width="4.7109375" style="5" customWidth="1"/>
    <col min="15730" max="15730" width="7.7109375" style="5" customWidth="1"/>
    <col min="15731" max="15732" width="4.7109375" style="5" customWidth="1"/>
    <col min="15733" max="15733" width="5.7109375" style="5" customWidth="1"/>
    <col min="15734" max="15734" width="5.28515625" style="5" customWidth="1"/>
    <col min="15735" max="15740" width="4.7109375" style="5" customWidth="1"/>
    <col min="15741" max="15741" width="5.85546875" style="5" customWidth="1"/>
    <col min="15742" max="15742" width="7.140625" style="5" customWidth="1"/>
    <col min="15743" max="15750" width="4.7109375" style="5" customWidth="1"/>
    <col min="15751" max="15751" width="5.5703125" style="5" customWidth="1"/>
    <col min="15752" max="15753" width="4.7109375" style="5" customWidth="1"/>
    <col min="15754" max="15755" width="5.5703125" style="5" customWidth="1"/>
    <col min="15756" max="15756" width="4.7109375" style="5" customWidth="1"/>
    <col min="15757" max="15758" width="5.5703125" style="5" customWidth="1"/>
    <col min="15759" max="15760" width="4.7109375" style="5" customWidth="1"/>
    <col min="15761" max="15761" width="6.28515625" style="5" customWidth="1"/>
    <col min="15762" max="15762" width="6" style="5" customWidth="1"/>
    <col min="15763" max="15763" width="7.7109375" style="5" customWidth="1"/>
    <col min="15764" max="15764" width="6.7109375" style="5" customWidth="1"/>
    <col min="15765" max="15765" width="10.42578125" style="5" customWidth="1"/>
    <col min="15766" max="15766" width="9.5703125" style="5" customWidth="1"/>
    <col min="15767" max="15767" width="9.7109375" style="5" customWidth="1"/>
    <col min="15768" max="15768" width="8.28515625" style="5" customWidth="1"/>
    <col min="15769" max="15769" width="4.5703125" style="5" customWidth="1"/>
    <col min="15770" max="15770" width="7.5703125" style="5" customWidth="1"/>
    <col min="15771" max="15771" width="5.85546875" style="5" customWidth="1"/>
    <col min="15772" max="15772" width="6.140625" style="5" customWidth="1"/>
    <col min="15773" max="15773" width="6" style="5" customWidth="1"/>
    <col min="15774" max="15774" width="6.28515625" style="5" customWidth="1"/>
    <col min="15775" max="15775" width="8.28515625" style="5" customWidth="1"/>
    <col min="15776" max="15776" width="10.42578125" style="5" customWidth="1"/>
    <col min="15777" max="15975" width="9" style="5"/>
    <col min="15976" max="15976" width="4.140625" style="5" customWidth="1"/>
    <col min="15977" max="15977" width="12.140625" style="5" customWidth="1"/>
    <col min="15978" max="15978" width="26.5703125" style="5" customWidth="1"/>
    <col min="15979" max="15980" width="5" style="5" customWidth="1"/>
    <col min="15981" max="15981" width="4.5703125" style="5" customWidth="1"/>
    <col min="15982" max="15982" width="7.42578125" style="5" customWidth="1"/>
    <col min="15983" max="15983" width="7.28515625" style="5" customWidth="1"/>
    <col min="15984" max="15985" width="4.7109375" style="5" customWidth="1"/>
    <col min="15986" max="15986" width="7.7109375" style="5" customWidth="1"/>
    <col min="15987" max="15988" width="4.7109375" style="5" customWidth="1"/>
    <col min="15989" max="15989" width="5.7109375" style="5" customWidth="1"/>
    <col min="15990" max="15990" width="5.28515625" style="5" customWidth="1"/>
    <col min="15991" max="15996" width="4.7109375" style="5" customWidth="1"/>
    <col min="15997" max="15997" width="5.85546875" style="5" customWidth="1"/>
    <col min="15998" max="15998" width="7.140625" style="5" customWidth="1"/>
    <col min="15999" max="16006" width="4.7109375" style="5" customWidth="1"/>
    <col min="16007" max="16007" width="5.5703125" style="5" customWidth="1"/>
    <col min="16008" max="16009" width="4.7109375" style="5" customWidth="1"/>
    <col min="16010" max="16011" width="5.5703125" style="5" customWidth="1"/>
    <col min="16012" max="16012" width="4.7109375" style="5" customWidth="1"/>
    <col min="16013" max="16014" width="5.5703125" style="5" customWidth="1"/>
    <col min="16015" max="16016" width="4.7109375" style="5" customWidth="1"/>
    <col min="16017" max="16017" width="6.28515625" style="5" customWidth="1"/>
    <col min="16018" max="16018" width="6" style="5" customWidth="1"/>
    <col min="16019" max="16019" width="7.7109375" style="5" customWidth="1"/>
    <col min="16020" max="16020" width="6.7109375" style="5" customWidth="1"/>
    <col min="16021" max="16021" width="10.42578125" style="5" customWidth="1"/>
    <col min="16022" max="16022" width="9.5703125" style="5" customWidth="1"/>
    <col min="16023" max="16023" width="9.7109375" style="5" customWidth="1"/>
    <col min="16024" max="16024" width="8.28515625" style="5" customWidth="1"/>
    <col min="16025" max="16025" width="4.5703125" style="5" customWidth="1"/>
    <col min="16026" max="16026" width="7.5703125" style="5" customWidth="1"/>
    <col min="16027" max="16027" width="5.85546875" style="5" customWidth="1"/>
    <col min="16028" max="16028" width="6.140625" style="5" customWidth="1"/>
    <col min="16029" max="16029" width="6" style="5" customWidth="1"/>
    <col min="16030" max="16030" width="6.28515625" style="5" customWidth="1"/>
    <col min="16031" max="16031" width="8.28515625" style="5" customWidth="1"/>
    <col min="16032" max="16032" width="10.42578125" style="5" customWidth="1"/>
    <col min="16033" max="16355" width="9" style="5"/>
    <col min="16356" max="16384" width="8.85546875" style="5" customWidth="1"/>
  </cols>
  <sheetData>
    <row r="1" spans="1:30" s="7" customFormat="1" ht="12.75" customHeight="1" thickBot="1">
      <c r="A1" s="946"/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202"/>
      <c r="P1" s="225"/>
      <c r="Q1" s="225"/>
      <c r="R1" s="225"/>
      <c r="S1" s="225"/>
      <c r="T1" s="217"/>
      <c r="U1" s="217"/>
    </row>
    <row r="2" spans="1:30" ht="15.75" customHeight="1">
      <c r="A2" s="1138" t="s">
        <v>1</v>
      </c>
      <c r="B2" s="950" t="s">
        <v>118</v>
      </c>
      <c r="C2" s="953" t="s">
        <v>354</v>
      </c>
      <c r="D2" s="956" t="s">
        <v>2</v>
      </c>
      <c r="E2" s="956" t="s">
        <v>3</v>
      </c>
      <c r="F2" s="956" t="s">
        <v>75</v>
      </c>
      <c r="G2" s="956" t="s">
        <v>4</v>
      </c>
      <c r="H2" s="959" t="s">
        <v>212</v>
      </c>
      <c r="I2" s="959"/>
      <c r="J2" s="959"/>
      <c r="K2" s="959"/>
      <c r="L2" s="959" t="s">
        <v>76</v>
      </c>
      <c r="M2" s="959"/>
      <c r="N2" s="959"/>
      <c r="O2" s="959"/>
      <c r="P2" s="939" t="s">
        <v>44</v>
      </c>
      <c r="Q2" s="939"/>
      <c r="R2" s="939"/>
      <c r="S2" s="939"/>
      <c r="T2" s="939"/>
      <c r="U2" s="939"/>
      <c r="V2" s="940" t="s">
        <v>77</v>
      </c>
      <c r="W2" s="940" t="s">
        <v>78</v>
      </c>
      <c r="X2" s="939" t="s">
        <v>79</v>
      </c>
      <c r="Y2" s="939"/>
      <c r="Z2" s="939" t="s">
        <v>80</v>
      </c>
      <c r="AA2" s="939"/>
      <c r="AB2" s="943" t="s">
        <v>81</v>
      </c>
      <c r="AC2" s="933" t="s">
        <v>9</v>
      </c>
    </row>
    <row r="3" spans="1:30" ht="14.25" customHeight="1">
      <c r="A3" s="1139"/>
      <c r="B3" s="951"/>
      <c r="C3" s="954"/>
      <c r="D3" s="957"/>
      <c r="E3" s="957"/>
      <c r="F3" s="957"/>
      <c r="G3" s="957"/>
      <c r="H3" s="936" t="s">
        <v>82</v>
      </c>
      <c r="I3" s="936"/>
      <c r="J3" s="936"/>
      <c r="K3" s="936"/>
      <c r="L3" s="936" t="s">
        <v>82</v>
      </c>
      <c r="M3" s="936"/>
      <c r="N3" s="936"/>
      <c r="O3" s="936"/>
      <c r="P3" s="937" t="s">
        <v>82</v>
      </c>
      <c r="Q3" s="937"/>
      <c r="R3" s="937"/>
      <c r="S3" s="937"/>
      <c r="T3" s="937"/>
      <c r="U3" s="937"/>
      <c r="V3" s="941"/>
      <c r="W3" s="941"/>
      <c r="X3" s="937"/>
      <c r="Y3" s="937"/>
      <c r="Z3" s="937"/>
      <c r="AA3" s="937"/>
      <c r="AB3" s="944"/>
      <c r="AC3" s="934"/>
    </row>
    <row r="4" spans="1:30" ht="83.25" customHeight="1" thickBot="1">
      <c r="A4" s="1140"/>
      <c r="B4" s="1141"/>
      <c r="C4" s="1142"/>
      <c r="D4" s="1143"/>
      <c r="E4" s="1143"/>
      <c r="F4" s="1143"/>
      <c r="G4" s="1143"/>
      <c r="H4" s="263" t="s">
        <v>83</v>
      </c>
      <c r="I4" s="263" t="s">
        <v>84</v>
      </c>
      <c r="J4" s="263" t="s">
        <v>85</v>
      </c>
      <c r="K4" s="263" t="s">
        <v>44</v>
      </c>
      <c r="L4" s="837" t="s">
        <v>83</v>
      </c>
      <c r="M4" s="837" t="s">
        <v>84</v>
      </c>
      <c r="N4" s="837" t="s">
        <v>85</v>
      </c>
      <c r="O4" s="837" t="s">
        <v>44</v>
      </c>
      <c r="P4" s="263" t="s">
        <v>83</v>
      </c>
      <c r="Q4" s="263" t="s">
        <v>84</v>
      </c>
      <c r="R4" s="263" t="s">
        <v>85</v>
      </c>
      <c r="S4" s="263" t="s">
        <v>44</v>
      </c>
      <c r="T4" s="264" t="s">
        <v>86</v>
      </c>
      <c r="U4" s="264" t="s">
        <v>87</v>
      </c>
      <c r="V4" s="1031"/>
      <c r="W4" s="1031"/>
      <c r="X4" s="793" t="s">
        <v>88</v>
      </c>
      <c r="Y4" s="793" t="s">
        <v>89</v>
      </c>
      <c r="Z4" s="793" t="s">
        <v>90</v>
      </c>
      <c r="AA4" s="793" t="s">
        <v>15</v>
      </c>
      <c r="AB4" s="1027"/>
      <c r="AC4" s="1028"/>
    </row>
    <row r="5" spans="1:30" ht="17.25" customHeight="1" thickBot="1">
      <c r="A5" s="891" t="s">
        <v>22</v>
      </c>
      <c r="B5" s="892" t="s">
        <v>40</v>
      </c>
      <c r="C5" s="893">
        <v>3</v>
      </c>
      <c r="D5" s="893">
        <v>4</v>
      </c>
      <c r="E5" s="893">
        <v>5</v>
      </c>
      <c r="F5" s="893">
        <v>6</v>
      </c>
      <c r="G5" s="893">
        <v>7</v>
      </c>
      <c r="H5" s="894">
        <v>8</v>
      </c>
      <c r="I5" s="894">
        <v>9</v>
      </c>
      <c r="J5" s="894">
        <v>10</v>
      </c>
      <c r="K5" s="894">
        <v>11</v>
      </c>
      <c r="L5" s="895">
        <v>12</v>
      </c>
      <c r="M5" s="895">
        <v>13</v>
      </c>
      <c r="N5" s="895">
        <v>14</v>
      </c>
      <c r="O5" s="895">
        <v>15</v>
      </c>
      <c r="P5" s="895">
        <v>16</v>
      </c>
      <c r="Q5" s="895">
        <v>17</v>
      </c>
      <c r="R5" s="895">
        <v>18</v>
      </c>
      <c r="S5" s="895">
        <v>19</v>
      </c>
      <c r="T5" s="895">
        <v>20</v>
      </c>
      <c r="U5" s="895">
        <v>21</v>
      </c>
      <c r="V5" s="896">
        <v>22</v>
      </c>
      <c r="W5" s="896">
        <v>23</v>
      </c>
      <c r="X5" s="896">
        <v>24</v>
      </c>
      <c r="Y5" s="896">
        <v>25</v>
      </c>
      <c r="Z5" s="896">
        <v>26</v>
      </c>
      <c r="AA5" s="896">
        <v>27</v>
      </c>
      <c r="AB5" s="897">
        <v>28</v>
      </c>
      <c r="AC5" s="898">
        <v>29</v>
      </c>
    </row>
    <row r="6" spans="1:30" ht="14.25">
      <c r="A6" s="889"/>
      <c r="B6" s="254"/>
      <c r="C6" s="255" t="s">
        <v>20</v>
      </c>
      <c r="D6" s="256"/>
      <c r="E6" s="256"/>
      <c r="F6" s="256"/>
      <c r="G6" s="256"/>
      <c r="H6" s="257"/>
      <c r="I6" s="257"/>
      <c r="J6" s="257"/>
      <c r="K6" s="257"/>
      <c r="L6" s="890"/>
      <c r="M6" s="890"/>
      <c r="N6" s="890"/>
      <c r="O6" s="890"/>
      <c r="P6" s="257"/>
      <c r="Q6" s="257"/>
      <c r="R6" s="257"/>
      <c r="S6" s="257"/>
      <c r="T6" s="258"/>
      <c r="U6" s="258"/>
      <c r="V6" s="259"/>
      <c r="W6" s="259"/>
      <c r="X6" s="260"/>
      <c r="Y6" s="260"/>
      <c r="Z6" s="260"/>
      <c r="AA6" s="260"/>
      <c r="AB6" s="261"/>
      <c r="AC6" s="262"/>
      <c r="AD6" s="127"/>
    </row>
    <row r="7" spans="1:30" ht="14.25">
      <c r="A7" s="279"/>
      <c r="B7" s="120"/>
      <c r="C7" s="128" t="s">
        <v>73</v>
      </c>
      <c r="D7" s="122"/>
      <c r="E7" s="122"/>
      <c r="F7" s="122"/>
      <c r="G7" s="122"/>
      <c r="H7" s="187"/>
      <c r="I7" s="187"/>
      <c r="J7" s="187"/>
      <c r="K7" s="187"/>
      <c r="L7" s="203"/>
      <c r="M7" s="203"/>
      <c r="N7" s="203"/>
      <c r="O7" s="203"/>
      <c r="P7" s="187"/>
      <c r="Q7" s="187"/>
      <c r="R7" s="187"/>
      <c r="S7" s="187"/>
      <c r="T7" s="123"/>
      <c r="U7" s="123"/>
      <c r="V7" s="124"/>
      <c r="W7" s="124"/>
      <c r="X7" s="125"/>
      <c r="Y7" s="125"/>
      <c r="Z7" s="125"/>
      <c r="AA7" s="125"/>
      <c r="AB7" s="126"/>
      <c r="AC7" s="249"/>
      <c r="AD7" s="127"/>
    </row>
    <row r="8" spans="1:30" s="1" customFormat="1" ht="15">
      <c r="A8" s="279"/>
      <c r="B8" s="120"/>
      <c r="C8" s="130" t="s">
        <v>51</v>
      </c>
      <c r="D8" s="120"/>
      <c r="E8" s="120"/>
      <c r="F8" s="120"/>
      <c r="G8" s="129"/>
      <c r="H8" s="188"/>
      <c r="I8" s="188"/>
      <c r="J8" s="188"/>
      <c r="K8" s="188"/>
      <c r="L8" s="204"/>
      <c r="M8" s="204"/>
      <c r="N8" s="204"/>
      <c r="O8" s="204"/>
      <c r="P8" s="188"/>
      <c r="Q8" s="188"/>
      <c r="R8" s="188"/>
      <c r="S8" s="188"/>
      <c r="T8" s="131"/>
      <c r="U8" s="131"/>
      <c r="V8" s="129"/>
      <c r="W8" s="129"/>
      <c r="X8" s="129"/>
      <c r="Y8" s="129"/>
      <c r="Z8" s="129"/>
      <c r="AA8" s="129"/>
      <c r="AB8" s="129"/>
      <c r="AC8" s="250"/>
      <c r="AD8" s="132"/>
    </row>
    <row r="9" spans="1:30" s="2" customFormat="1" ht="15">
      <c r="A9" s="275"/>
      <c r="B9" s="200"/>
      <c r="C9" s="134" t="s">
        <v>52</v>
      </c>
      <c r="D9" s="200"/>
      <c r="E9" s="200"/>
      <c r="F9" s="200"/>
      <c r="G9" s="133"/>
      <c r="H9" s="189"/>
      <c r="I9" s="189"/>
      <c r="J9" s="189"/>
      <c r="K9" s="189"/>
      <c r="L9" s="205"/>
      <c r="M9" s="205"/>
      <c r="N9" s="205"/>
      <c r="O9" s="205"/>
      <c r="P9" s="189"/>
      <c r="Q9" s="189"/>
      <c r="R9" s="189"/>
      <c r="S9" s="189"/>
      <c r="T9" s="135"/>
      <c r="U9" s="135"/>
      <c r="V9" s="133"/>
      <c r="W9" s="133"/>
      <c r="X9" s="133"/>
      <c r="Y9" s="133"/>
      <c r="Z9" s="133"/>
      <c r="AA9" s="133"/>
      <c r="AB9" s="133"/>
      <c r="AC9" s="280"/>
      <c r="AD9" s="136"/>
    </row>
    <row r="10" spans="1:30" s="2" customFormat="1" ht="15">
      <c r="A10" s="281" t="s">
        <v>22</v>
      </c>
      <c r="B10" s="201" t="s">
        <v>213</v>
      </c>
      <c r="C10" s="184" t="s">
        <v>214</v>
      </c>
      <c r="D10" s="201" t="s">
        <v>24</v>
      </c>
      <c r="E10" s="201"/>
      <c r="F10" s="201"/>
      <c r="G10" s="183"/>
      <c r="H10" s="190">
        <v>16</v>
      </c>
      <c r="I10" s="190"/>
      <c r="J10" s="190"/>
      <c r="K10" s="190">
        <v>16</v>
      </c>
      <c r="L10" s="206"/>
      <c r="M10" s="206"/>
      <c r="N10" s="206"/>
      <c r="O10" s="206"/>
      <c r="P10" s="226">
        <f>SUM(H10+L10)</f>
        <v>16</v>
      </c>
      <c r="Q10" s="226"/>
      <c r="R10" s="226"/>
      <c r="S10" s="226">
        <v>16</v>
      </c>
      <c r="T10" s="622">
        <f>(S10*Z10)/1000</f>
        <v>35.392000000000003</v>
      </c>
      <c r="U10" s="622">
        <f>(S10*AB10)/1000</f>
        <v>5.84</v>
      </c>
      <c r="V10" s="137" t="s">
        <v>211</v>
      </c>
      <c r="W10" s="137" t="s">
        <v>211</v>
      </c>
      <c r="X10" s="137" t="s">
        <v>211</v>
      </c>
      <c r="Y10" s="137" t="s">
        <v>211</v>
      </c>
      <c r="Z10" s="137">
        <v>2212</v>
      </c>
      <c r="AA10" s="137" t="s">
        <v>211</v>
      </c>
      <c r="AB10" s="137">
        <v>365</v>
      </c>
      <c r="AC10" s="251"/>
      <c r="AD10" s="136"/>
    </row>
    <row r="11" spans="1:30" s="8" customFormat="1" ht="14.25">
      <c r="A11" s="281"/>
      <c r="B11" s="200"/>
      <c r="C11" s="138" t="s">
        <v>27</v>
      </c>
      <c r="D11" s="200"/>
      <c r="E11" s="200"/>
      <c r="F11" s="200"/>
      <c r="G11" s="133"/>
      <c r="H11" s="189">
        <f>SUM(H10)</f>
        <v>16</v>
      </c>
      <c r="I11" s="189"/>
      <c r="J11" s="189"/>
      <c r="K11" s="189">
        <f>SUM(K10)</f>
        <v>16</v>
      </c>
      <c r="L11" s="205"/>
      <c r="M11" s="205"/>
      <c r="N11" s="205"/>
      <c r="O11" s="205"/>
      <c r="P11" s="227">
        <f t="shared" ref="P11:P28" si="0">SUM(H11+L11)</f>
        <v>16</v>
      </c>
      <c r="Q11" s="227"/>
      <c r="R11" s="227"/>
      <c r="S11" s="227">
        <f>SUM(S10)</f>
        <v>16</v>
      </c>
      <c r="T11" s="623">
        <f>SUM(T10)</f>
        <v>35.392000000000003</v>
      </c>
      <c r="U11" s="623">
        <f>SUM(U10)</f>
        <v>5.84</v>
      </c>
      <c r="V11" s="185"/>
      <c r="W11" s="185"/>
      <c r="X11" s="185"/>
      <c r="Y11" s="185"/>
      <c r="Z11" s="185"/>
      <c r="AA11" s="185"/>
      <c r="AB11" s="185"/>
      <c r="AC11" s="252"/>
      <c r="AD11" s="182"/>
    </row>
    <row r="12" spans="1:30" s="2" customFormat="1" ht="15">
      <c r="A12" s="281" t="s">
        <v>40</v>
      </c>
      <c r="B12" s="201" t="s">
        <v>215</v>
      </c>
      <c r="C12" s="184" t="s">
        <v>216</v>
      </c>
      <c r="D12" s="201" t="s">
        <v>24</v>
      </c>
      <c r="E12" s="201"/>
      <c r="F12" s="201"/>
      <c r="G12" s="183"/>
      <c r="H12" s="190">
        <v>16</v>
      </c>
      <c r="I12" s="190"/>
      <c r="J12" s="190"/>
      <c r="K12" s="190">
        <v>16</v>
      </c>
      <c r="L12" s="206"/>
      <c r="M12" s="206"/>
      <c r="N12" s="206"/>
      <c r="O12" s="206"/>
      <c r="P12" s="226">
        <f t="shared" si="0"/>
        <v>16</v>
      </c>
      <c r="Q12" s="226"/>
      <c r="R12" s="226"/>
      <c r="S12" s="226">
        <v>16</v>
      </c>
      <c r="T12" s="622">
        <f t="shared" ref="T12:T45" si="1">(S12*Z12)/1000</f>
        <v>2.9119999999999999</v>
      </c>
      <c r="U12" s="622">
        <f t="shared" ref="U12:U47" si="2">(S12*AB12)/1000</f>
        <v>2.7360000000000002</v>
      </c>
      <c r="V12" s="137" t="s">
        <v>211</v>
      </c>
      <c r="W12" s="137" t="s">
        <v>211</v>
      </c>
      <c r="X12" s="137" t="s">
        <v>211</v>
      </c>
      <c r="Y12" s="137" t="s">
        <v>211</v>
      </c>
      <c r="Z12" s="137">
        <v>182</v>
      </c>
      <c r="AA12" s="137" t="s">
        <v>211</v>
      </c>
      <c r="AB12" s="137">
        <v>171</v>
      </c>
      <c r="AC12" s="251"/>
      <c r="AD12" s="136"/>
    </row>
    <row r="13" spans="1:30" s="8" customFormat="1" ht="14.25">
      <c r="A13" s="281"/>
      <c r="B13" s="200"/>
      <c r="C13" s="138" t="s">
        <v>27</v>
      </c>
      <c r="D13" s="200"/>
      <c r="E13" s="200"/>
      <c r="F13" s="200"/>
      <c r="G13" s="133"/>
      <c r="H13" s="189">
        <f>SUM(H12)</f>
        <v>16</v>
      </c>
      <c r="I13" s="189"/>
      <c r="J13" s="189"/>
      <c r="K13" s="189">
        <f>SUM(K12)</f>
        <v>16</v>
      </c>
      <c r="L13" s="205"/>
      <c r="M13" s="205"/>
      <c r="N13" s="205"/>
      <c r="O13" s="205"/>
      <c r="P13" s="227">
        <f t="shared" si="0"/>
        <v>16</v>
      </c>
      <c r="Q13" s="227"/>
      <c r="R13" s="227"/>
      <c r="S13" s="227">
        <f>SUM(S12)</f>
        <v>16</v>
      </c>
      <c r="T13" s="623">
        <f>SUM(T12)</f>
        <v>2.9119999999999999</v>
      </c>
      <c r="U13" s="623">
        <f>SUM(U12)</f>
        <v>2.7360000000000002</v>
      </c>
      <c r="V13" s="185"/>
      <c r="W13" s="185"/>
      <c r="X13" s="185"/>
      <c r="Y13" s="185"/>
      <c r="Z13" s="185"/>
      <c r="AA13" s="185"/>
      <c r="AB13" s="185"/>
      <c r="AC13" s="252"/>
      <c r="AD13" s="182"/>
    </row>
    <row r="14" spans="1:30" s="2" customFormat="1" ht="15">
      <c r="A14" s="281" t="s">
        <v>22</v>
      </c>
      <c r="B14" s="201" t="s">
        <v>217</v>
      </c>
      <c r="C14" s="184" t="s">
        <v>218</v>
      </c>
      <c r="D14" s="201" t="s">
        <v>24</v>
      </c>
      <c r="E14" s="201">
        <v>5</v>
      </c>
      <c r="F14" s="201">
        <v>69</v>
      </c>
      <c r="G14" s="183"/>
      <c r="H14" s="190">
        <v>48</v>
      </c>
      <c r="I14" s="190"/>
      <c r="J14" s="190"/>
      <c r="K14" s="190">
        <v>48</v>
      </c>
      <c r="L14" s="206"/>
      <c r="M14" s="206"/>
      <c r="N14" s="206"/>
      <c r="O14" s="206"/>
      <c r="P14" s="226">
        <f t="shared" si="0"/>
        <v>48</v>
      </c>
      <c r="Q14" s="226"/>
      <c r="R14" s="226"/>
      <c r="S14" s="226">
        <f>SUM(P14)</f>
        <v>48</v>
      </c>
      <c r="T14" s="622">
        <f t="shared" si="1"/>
        <v>3.9359999999999999</v>
      </c>
      <c r="U14" s="622">
        <f t="shared" si="2"/>
        <v>3.9359999999999999</v>
      </c>
      <c r="V14" s="139" t="s">
        <v>211</v>
      </c>
      <c r="W14" s="139" t="s">
        <v>211</v>
      </c>
      <c r="X14" s="139" t="s">
        <v>211</v>
      </c>
      <c r="Y14" s="139" t="s">
        <v>250</v>
      </c>
      <c r="Z14" s="139" t="s">
        <v>251</v>
      </c>
      <c r="AA14" s="139" t="s">
        <v>22</v>
      </c>
      <c r="AB14" s="139" t="s">
        <v>252</v>
      </c>
      <c r="AC14" s="251"/>
      <c r="AD14" s="136"/>
    </row>
    <row r="15" spans="1:30" s="2" customFormat="1" ht="15">
      <c r="A15" s="281" t="s">
        <v>40</v>
      </c>
      <c r="B15" s="201" t="s">
        <v>217</v>
      </c>
      <c r="C15" s="184" t="s">
        <v>218</v>
      </c>
      <c r="D15" s="201" t="s">
        <v>24</v>
      </c>
      <c r="E15" s="201">
        <v>7</v>
      </c>
      <c r="F15" s="201">
        <v>69</v>
      </c>
      <c r="G15" s="183"/>
      <c r="H15" s="190">
        <v>24</v>
      </c>
      <c r="I15" s="190"/>
      <c r="J15" s="190"/>
      <c r="K15" s="190">
        <v>24</v>
      </c>
      <c r="L15" s="206"/>
      <c r="M15" s="206"/>
      <c r="N15" s="206"/>
      <c r="O15" s="206"/>
      <c r="P15" s="226">
        <f t="shared" si="0"/>
        <v>24</v>
      </c>
      <c r="Q15" s="226"/>
      <c r="R15" s="226"/>
      <c r="S15" s="226">
        <f>SUM(P15)</f>
        <v>24</v>
      </c>
      <c r="T15" s="622">
        <f t="shared" si="1"/>
        <v>1.968</v>
      </c>
      <c r="U15" s="622">
        <f t="shared" si="2"/>
        <v>1.968</v>
      </c>
      <c r="V15" s="139" t="s">
        <v>211</v>
      </c>
      <c r="W15" s="139" t="s">
        <v>211</v>
      </c>
      <c r="X15" s="139" t="s">
        <v>211</v>
      </c>
      <c r="Y15" s="139" t="s">
        <v>253</v>
      </c>
      <c r="Z15" s="139" t="s">
        <v>251</v>
      </c>
      <c r="AA15" s="139" t="s">
        <v>22</v>
      </c>
      <c r="AB15" s="139" t="s">
        <v>252</v>
      </c>
      <c r="AC15" s="251"/>
      <c r="AD15" s="136"/>
    </row>
    <row r="16" spans="1:30" s="8" customFormat="1" ht="14.25">
      <c r="A16" s="281"/>
      <c r="B16" s="200"/>
      <c r="C16" s="138" t="s">
        <v>27</v>
      </c>
      <c r="D16" s="200"/>
      <c r="E16" s="200"/>
      <c r="F16" s="200"/>
      <c r="G16" s="133"/>
      <c r="H16" s="189">
        <f>SUM(H14:H15)</f>
        <v>72</v>
      </c>
      <c r="I16" s="189"/>
      <c r="J16" s="189"/>
      <c r="K16" s="189">
        <f>SUM(K14:K15)</f>
        <v>72</v>
      </c>
      <c r="L16" s="205"/>
      <c r="M16" s="205"/>
      <c r="N16" s="205"/>
      <c r="O16" s="205"/>
      <c r="P16" s="227">
        <f t="shared" si="0"/>
        <v>72</v>
      </c>
      <c r="Q16" s="227"/>
      <c r="R16" s="227"/>
      <c r="S16" s="227">
        <f>SUM(S14:S15)</f>
        <v>72</v>
      </c>
      <c r="T16" s="623">
        <f>SUM(T14:T15)</f>
        <v>5.9039999999999999</v>
      </c>
      <c r="U16" s="623">
        <f>SUM(U14:U15)</f>
        <v>5.9039999999999999</v>
      </c>
      <c r="V16" s="186"/>
      <c r="W16" s="186"/>
      <c r="X16" s="186"/>
      <c r="Y16" s="186"/>
      <c r="Z16" s="186"/>
      <c r="AA16" s="186"/>
      <c r="AB16" s="186"/>
      <c r="AC16" s="252"/>
      <c r="AD16" s="182"/>
    </row>
    <row r="17" spans="1:30" s="2" customFormat="1" ht="15">
      <c r="A17" s="281" t="s">
        <v>22</v>
      </c>
      <c r="B17" s="201" t="s">
        <v>219</v>
      </c>
      <c r="C17" s="184" t="s">
        <v>220</v>
      </c>
      <c r="D17" s="201" t="s">
        <v>24</v>
      </c>
      <c r="E17" s="201">
        <v>7</v>
      </c>
      <c r="F17" s="201">
        <v>82</v>
      </c>
      <c r="G17" s="183"/>
      <c r="H17" s="190">
        <v>49</v>
      </c>
      <c r="I17" s="190"/>
      <c r="J17" s="190"/>
      <c r="K17" s="190">
        <v>49</v>
      </c>
      <c r="L17" s="206"/>
      <c r="M17" s="206"/>
      <c r="N17" s="206"/>
      <c r="O17" s="206"/>
      <c r="P17" s="226">
        <f t="shared" si="0"/>
        <v>49</v>
      </c>
      <c r="Q17" s="226"/>
      <c r="R17" s="226"/>
      <c r="S17" s="226">
        <f>SUM(P17)</f>
        <v>49</v>
      </c>
      <c r="T17" s="622">
        <f>(S17*Z17)/1000</f>
        <v>7.5949999999999998</v>
      </c>
      <c r="U17" s="622">
        <f>(S17*AB17)/1000</f>
        <v>5.6349999999999998</v>
      </c>
      <c r="V17" s="139" t="s">
        <v>211</v>
      </c>
      <c r="W17" s="139" t="s">
        <v>211</v>
      </c>
      <c r="X17" s="139" t="s">
        <v>211</v>
      </c>
      <c r="Y17" s="139" t="s">
        <v>254</v>
      </c>
      <c r="Z17" s="139" t="s">
        <v>236</v>
      </c>
      <c r="AA17" s="139" t="s">
        <v>22</v>
      </c>
      <c r="AB17" s="139" t="s">
        <v>237</v>
      </c>
      <c r="AC17" s="251"/>
      <c r="AD17" s="136"/>
    </row>
    <row r="18" spans="1:30" s="2" customFormat="1" ht="15">
      <c r="A18" s="281" t="s">
        <v>40</v>
      </c>
      <c r="B18" s="201" t="s">
        <v>219</v>
      </c>
      <c r="C18" s="184" t="s">
        <v>220</v>
      </c>
      <c r="D18" s="201" t="s">
        <v>24</v>
      </c>
      <c r="E18" s="201">
        <v>902</v>
      </c>
      <c r="F18" s="201">
        <v>78</v>
      </c>
      <c r="G18" s="183"/>
      <c r="H18" s="190">
        <v>24</v>
      </c>
      <c r="I18" s="190"/>
      <c r="J18" s="190"/>
      <c r="K18" s="190">
        <v>24</v>
      </c>
      <c r="L18" s="206"/>
      <c r="M18" s="206"/>
      <c r="N18" s="206"/>
      <c r="O18" s="206"/>
      <c r="P18" s="226">
        <f t="shared" si="0"/>
        <v>24</v>
      </c>
      <c r="Q18" s="226"/>
      <c r="R18" s="226"/>
      <c r="S18" s="226">
        <f>SUM(P18)</f>
        <v>24</v>
      </c>
      <c r="T18" s="622">
        <f t="shared" si="1"/>
        <v>3.72</v>
      </c>
      <c r="U18" s="622">
        <f t="shared" si="2"/>
        <v>2.76</v>
      </c>
      <c r="V18" s="139" t="s">
        <v>211</v>
      </c>
      <c r="W18" s="139" t="s">
        <v>211</v>
      </c>
      <c r="X18" s="139" t="s">
        <v>211</v>
      </c>
      <c r="Y18" s="139" t="s">
        <v>253</v>
      </c>
      <c r="Z18" s="139" t="s">
        <v>236</v>
      </c>
      <c r="AA18" s="139" t="s">
        <v>22</v>
      </c>
      <c r="AB18" s="139" t="s">
        <v>237</v>
      </c>
      <c r="AC18" s="251"/>
      <c r="AD18" s="136"/>
    </row>
    <row r="19" spans="1:30" s="2" customFormat="1" ht="15">
      <c r="A19" s="281" t="s">
        <v>37</v>
      </c>
      <c r="B19" s="201" t="s">
        <v>219</v>
      </c>
      <c r="C19" s="184" t="s">
        <v>220</v>
      </c>
      <c r="D19" s="201" t="s">
        <v>24</v>
      </c>
      <c r="E19" s="201">
        <v>903</v>
      </c>
      <c r="F19" s="201">
        <v>79</v>
      </c>
      <c r="G19" s="183"/>
      <c r="H19" s="190">
        <v>24</v>
      </c>
      <c r="I19" s="190"/>
      <c r="J19" s="190"/>
      <c r="K19" s="190">
        <v>24</v>
      </c>
      <c r="L19" s="206"/>
      <c r="M19" s="206"/>
      <c r="N19" s="206"/>
      <c r="O19" s="206"/>
      <c r="P19" s="226">
        <f t="shared" si="0"/>
        <v>24</v>
      </c>
      <c r="Q19" s="226"/>
      <c r="R19" s="226"/>
      <c r="S19" s="226">
        <f>SUM(P19)</f>
        <v>24</v>
      </c>
      <c r="T19" s="622">
        <f t="shared" si="1"/>
        <v>3.72</v>
      </c>
      <c r="U19" s="622">
        <f t="shared" si="2"/>
        <v>2.76</v>
      </c>
      <c r="V19" s="139" t="s">
        <v>211</v>
      </c>
      <c r="W19" s="139" t="s">
        <v>211</v>
      </c>
      <c r="X19" s="139" t="s">
        <v>211</v>
      </c>
      <c r="Y19" s="139" t="s">
        <v>253</v>
      </c>
      <c r="Z19" s="139" t="s">
        <v>236</v>
      </c>
      <c r="AA19" s="139" t="s">
        <v>22</v>
      </c>
      <c r="AB19" s="139" t="s">
        <v>237</v>
      </c>
      <c r="AC19" s="251"/>
      <c r="AD19" s="136"/>
    </row>
    <row r="20" spans="1:30" s="2" customFormat="1" ht="15">
      <c r="A20" s="281" t="s">
        <v>42</v>
      </c>
      <c r="B20" s="201" t="s">
        <v>219</v>
      </c>
      <c r="C20" s="184" t="s">
        <v>220</v>
      </c>
      <c r="D20" s="201" t="s">
        <v>24</v>
      </c>
      <c r="E20" s="201">
        <v>906</v>
      </c>
      <c r="F20" s="201">
        <v>83</v>
      </c>
      <c r="G20" s="183"/>
      <c r="H20" s="190">
        <v>30</v>
      </c>
      <c r="I20" s="190"/>
      <c r="J20" s="190"/>
      <c r="K20" s="190">
        <v>30</v>
      </c>
      <c r="L20" s="206"/>
      <c r="M20" s="206"/>
      <c r="N20" s="206"/>
      <c r="O20" s="206"/>
      <c r="P20" s="226">
        <f t="shared" si="0"/>
        <v>30</v>
      </c>
      <c r="Q20" s="226"/>
      <c r="R20" s="226"/>
      <c r="S20" s="226">
        <f>SUM(P20)</f>
        <v>30</v>
      </c>
      <c r="T20" s="622">
        <f t="shared" si="1"/>
        <v>4.6500000000000004</v>
      </c>
      <c r="U20" s="622">
        <f t="shared" si="2"/>
        <v>3.45</v>
      </c>
      <c r="V20" s="139" t="s">
        <v>211</v>
      </c>
      <c r="W20" s="139" t="s">
        <v>211</v>
      </c>
      <c r="X20" s="139" t="s">
        <v>211</v>
      </c>
      <c r="Y20" s="139" t="s">
        <v>241</v>
      </c>
      <c r="Z20" s="139" t="s">
        <v>236</v>
      </c>
      <c r="AA20" s="139" t="s">
        <v>22</v>
      </c>
      <c r="AB20" s="139" t="s">
        <v>237</v>
      </c>
      <c r="AC20" s="251"/>
      <c r="AD20" s="136"/>
    </row>
    <row r="21" spans="1:30" s="2" customFormat="1" ht="15">
      <c r="A21" s="281" t="s">
        <v>115</v>
      </c>
      <c r="B21" s="201" t="s">
        <v>219</v>
      </c>
      <c r="C21" s="184" t="s">
        <v>220</v>
      </c>
      <c r="D21" s="201" t="s">
        <v>24</v>
      </c>
      <c r="E21" s="201">
        <v>909</v>
      </c>
      <c r="F21" s="201">
        <v>84</v>
      </c>
      <c r="G21" s="183"/>
      <c r="H21" s="190">
        <v>1</v>
      </c>
      <c r="I21" s="190"/>
      <c r="J21" s="190"/>
      <c r="K21" s="190">
        <v>1</v>
      </c>
      <c r="L21" s="206"/>
      <c r="M21" s="206"/>
      <c r="N21" s="206"/>
      <c r="O21" s="206"/>
      <c r="P21" s="226">
        <f t="shared" si="0"/>
        <v>1</v>
      </c>
      <c r="Q21" s="226"/>
      <c r="R21" s="226"/>
      <c r="S21" s="226">
        <f>SUM(P21)</f>
        <v>1</v>
      </c>
      <c r="T21" s="622">
        <f t="shared" si="1"/>
        <v>0.155</v>
      </c>
      <c r="U21" s="622">
        <f t="shared" si="2"/>
        <v>0.115</v>
      </c>
      <c r="V21" s="139" t="s">
        <v>211</v>
      </c>
      <c r="W21" s="139" t="s">
        <v>211</v>
      </c>
      <c r="X21" s="139" t="s">
        <v>211</v>
      </c>
      <c r="Y21" s="139" t="s">
        <v>22</v>
      </c>
      <c r="Z21" s="139" t="s">
        <v>236</v>
      </c>
      <c r="AA21" s="139" t="s">
        <v>22</v>
      </c>
      <c r="AB21" s="139" t="s">
        <v>237</v>
      </c>
      <c r="AC21" s="251"/>
      <c r="AD21" s="136"/>
    </row>
    <row r="22" spans="1:30" s="8" customFormat="1" ht="14.25">
      <c r="A22" s="281"/>
      <c r="B22" s="200"/>
      <c r="C22" s="138" t="s">
        <v>27</v>
      </c>
      <c r="D22" s="200"/>
      <c r="E22" s="200"/>
      <c r="F22" s="200"/>
      <c r="G22" s="133"/>
      <c r="H22" s="189">
        <f>SUM(H17:H21)</f>
        <v>128</v>
      </c>
      <c r="I22" s="189"/>
      <c r="J22" s="189"/>
      <c r="K22" s="189">
        <f>SUM(K17:K21)</f>
        <v>128</v>
      </c>
      <c r="L22" s="205"/>
      <c r="M22" s="205"/>
      <c r="N22" s="205"/>
      <c r="O22" s="205"/>
      <c r="P22" s="227">
        <f t="shared" si="0"/>
        <v>128</v>
      </c>
      <c r="Q22" s="227"/>
      <c r="R22" s="227"/>
      <c r="S22" s="227">
        <f>SUM(S17:S21)</f>
        <v>128</v>
      </c>
      <c r="T22" s="623">
        <f>SUM(T17:T21)</f>
        <v>19.840000000000003</v>
      </c>
      <c r="U22" s="623">
        <f>SUM(U17:U21)</f>
        <v>14.72</v>
      </c>
      <c r="V22" s="186"/>
      <c r="W22" s="186"/>
      <c r="X22" s="186"/>
      <c r="Y22" s="186"/>
      <c r="Z22" s="186"/>
      <c r="AA22" s="186"/>
      <c r="AB22" s="186"/>
      <c r="AC22" s="252"/>
      <c r="AD22" s="182"/>
    </row>
    <row r="23" spans="1:30" s="2" customFormat="1" ht="15">
      <c r="A23" s="281" t="s">
        <v>22</v>
      </c>
      <c r="B23" s="201" t="s">
        <v>221</v>
      </c>
      <c r="C23" s="184" t="s">
        <v>222</v>
      </c>
      <c r="D23" s="201" t="s">
        <v>24</v>
      </c>
      <c r="E23" s="201"/>
      <c r="F23" s="201"/>
      <c r="G23" s="183"/>
      <c r="H23" s="190">
        <v>12</v>
      </c>
      <c r="I23" s="190"/>
      <c r="J23" s="190"/>
      <c r="K23" s="190">
        <v>12</v>
      </c>
      <c r="L23" s="206"/>
      <c r="M23" s="206"/>
      <c r="N23" s="206"/>
      <c r="O23" s="206"/>
      <c r="P23" s="226">
        <f t="shared" si="0"/>
        <v>12</v>
      </c>
      <c r="Q23" s="226"/>
      <c r="R23" s="226"/>
      <c r="S23" s="226">
        <f>SUM(P23)</f>
        <v>12</v>
      </c>
      <c r="T23" s="622">
        <f t="shared" si="1"/>
        <v>0.45600000000000002</v>
      </c>
      <c r="U23" s="622">
        <f t="shared" si="2"/>
        <v>0.108</v>
      </c>
      <c r="V23" s="139" t="s">
        <v>211</v>
      </c>
      <c r="W23" s="139" t="s">
        <v>211</v>
      </c>
      <c r="X23" s="139" t="s">
        <v>211</v>
      </c>
      <c r="Y23" s="139" t="s">
        <v>211</v>
      </c>
      <c r="Z23" s="139" t="s">
        <v>238</v>
      </c>
      <c r="AA23" s="139" t="s">
        <v>40</v>
      </c>
      <c r="AB23" s="139" t="s">
        <v>239</v>
      </c>
      <c r="AC23" s="251"/>
      <c r="AD23" s="136"/>
    </row>
    <row r="24" spans="1:30" s="182" customFormat="1" ht="15">
      <c r="A24" s="282"/>
      <c r="B24" s="200"/>
      <c r="C24" s="138" t="s">
        <v>27</v>
      </c>
      <c r="D24" s="200"/>
      <c r="E24" s="200"/>
      <c r="F24" s="200"/>
      <c r="G24" s="133"/>
      <c r="H24" s="189">
        <f>SUM(H23)</f>
        <v>12</v>
      </c>
      <c r="I24" s="189"/>
      <c r="J24" s="189"/>
      <c r="K24" s="189">
        <f>SUM(K23)</f>
        <v>12</v>
      </c>
      <c r="L24" s="205"/>
      <c r="M24" s="205"/>
      <c r="N24" s="205"/>
      <c r="O24" s="205"/>
      <c r="P24" s="227">
        <f t="shared" si="0"/>
        <v>12</v>
      </c>
      <c r="Q24" s="227"/>
      <c r="R24" s="227"/>
      <c r="S24" s="227">
        <f>SUM(S23)</f>
        <v>12</v>
      </c>
      <c r="T24" s="623">
        <f>SUM(T23)</f>
        <v>0.45600000000000002</v>
      </c>
      <c r="U24" s="623">
        <f>SUM(U23)</f>
        <v>0.108</v>
      </c>
      <c r="V24" s="186"/>
      <c r="W24" s="186"/>
      <c r="X24" s="186"/>
      <c r="Y24" s="186"/>
      <c r="Z24" s="186"/>
      <c r="AA24" s="186"/>
      <c r="AB24" s="186"/>
      <c r="AC24" s="252"/>
    </row>
    <row r="25" spans="1:30" s="2" customFormat="1" ht="15">
      <c r="A25" s="281" t="s">
        <v>22</v>
      </c>
      <c r="B25" s="201" t="s">
        <v>221</v>
      </c>
      <c r="C25" s="184" t="s">
        <v>223</v>
      </c>
      <c r="D25" s="201" t="s">
        <v>24</v>
      </c>
      <c r="E25" s="201"/>
      <c r="F25" s="201"/>
      <c r="G25" s="183"/>
      <c r="H25" s="190">
        <v>34</v>
      </c>
      <c r="I25" s="190"/>
      <c r="J25" s="190"/>
      <c r="K25" s="190">
        <v>34</v>
      </c>
      <c r="L25" s="206"/>
      <c r="M25" s="206"/>
      <c r="N25" s="206"/>
      <c r="O25" s="206"/>
      <c r="P25" s="226">
        <f t="shared" si="0"/>
        <v>34</v>
      </c>
      <c r="Q25" s="226"/>
      <c r="R25" s="226"/>
      <c r="S25" s="226">
        <f>SUM(P25)</f>
        <v>34</v>
      </c>
      <c r="T25" s="622">
        <f t="shared" si="1"/>
        <v>1.292</v>
      </c>
      <c r="U25" s="622">
        <f t="shared" si="2"/>
        <v>0.30599999999999999</v>
      </c>
      <c r="V25" s="139" t="s">
        <v>211</v>
      </c>
      <c r="W25" s="139" t="s">
        <v>211</v>
      </c>
      <c r="X25" s="139" t="s">
        <v>211</v>
      </c>
      <c r="Y25" s="139" t="s">
        <v>144</v>
      </c>
      <c r="Z25" s="139" t="s">
        <v>238</v>
      </c>
      <c r="AA25" s="139" t="s">
        <v>40</v>
      </c>
      <c r="AB25" s="139" t="s">
        <v>239</v>
      </c>
      <c r="AC25" s="251"/>
      <c r="AD25" s="136"/>
    </row>
    <row r="26" spans="1:30" s="2" customFormat="1" ht="15">
      <c r="A26" s="281" t="s">
        <v>40</v>
      </c>
      <c r="B26" s="201" t="s">
        <v>221</v>
      </c>
      <c r="C26" s="184" t="s">
        <v>223</v>
      </c>
      <c r="D26" s="201" t="s">
        <v>24</v>
      </c>
      <c r="E26" s="201">
        <v>1</v>
      </c>
      <c r="F26" s="201">
        <v>89</v>
      </c>
      <c r="G26" s="183"/>
      <c r="H26" s="190">
        <v>50</v>
      </c>
      <c r="I26" s="190"/>
      <c r="J26" s="190"/>
      <c r="K26" s="190">
        <v>50</v>
      </c>
      <c r="L26" s="206"/>
      <c r="M26" s="206"/>
      <c r="N26" s="206"/>
      <c r="O26" s="206"/>
      <c r="P26" s="226">
        <f t="shared" si="0"/>
        <v>50</v>
      </c>
      <c r="Q26" s="226"/>
      <c r="R26" s="226"/>
      <c r="S26" s="226">
        <f>SUM(P26)</f>
        <v>50</v>
      </c>
      <c r="T26" s="622">
        <f t="shared" si="1"/>
        <v>1.9</v>
      </c>
      <c r="U26" s="622">
        <f t="shared" si="2"/>
        <v>0.45</v>
      </c>
      <c r="V26" s="139" t="s">
        <v>211</v>
      </c>
      <c r="W26" s="139" t="s">
        <v>211</v>
      </c>
      <c r="X26" s="139" t="s">
        <v>211</v>
      </c>
      <c r="Y26" s="139" t="s">
        <v>211</v>
      </c>
      <c r="Z26" s="139" t="s">
        <v>238</v>
      </c>
      <c r="AA26" s="139" t="s">
        <v>40</v>
      </c>
      <c r="AB26" s="139" t="s">
        <v>239</v>
      </c>
      <c r="AC26" s="251"/>
      <c r="AD26" s="136"/>
    </row>
    <row r="27" spans="1:30" s="2" customFormat="1" ht="15">
      <c r="A27" s="281" t="s">
        <v>37</v>
      </c>
      <c r="B27" s="201" t="s">
        <v>221</v>
      </c>
      <c r="C27" s="184" t="s">
        <v>223</v>
      </c>
      <c r="D27" s="201" t="s">
        <v>24</v>
      </c>
      <c r="E27" s="201">
        <v>8</v>
      </c>
      <c r="F27" s="201">
        <v>87</v>
      </c>
      <c r="G27" s="183"/>
      <c r="H27" s="190">
        <v>12</v>
      </c>
      <c r="I27" s="190"/>
      <c r="J27" s="190"/>
      <c r="K27" s="190">
        <v>12</v>
      </c>
      <c r="L27" s="206"/>
      <c r="M27" s="206"/>
      <c r="N27" s="206"/>
      <c r="O27" s="206"/>
      <c r="P27" s="226">
        <f t="shared" si="0"/>
        <v>12</v>
      </c>
      <c r="Q27" s="226"/>
      <c r="R27" s="226"/>
      <c r="S27" s="226">
        <v>33</v>
      </c>
      <c r="T27" s="622">
        <f t="shared" si="1"/>
        <v>1.254</v>
      </c>
      <c r="U27" s="622">
        <f t="shared" si="2"/>
        <v>0.29699999999999999</v>
      </c>
      <c r="V27" s="139" t="s">
        <v>211</v>
      </c>
      <c r="W27" s="139" t="s">
        <v>211</v>
      </c>
      <c r="X27" s="139" t="s">
        <v>211</v>
      </c>
      <c r="Y27" s="139" t="s">
        <v>211</v>
      </c>
      <c r="Z27" s="139" t="s">
        <v>238</v>
      </c>
      <c r="AA27" s="139" t="s">
        <v>40</v>
      </c>
      <c r="AB27" s="139" t="s">
        <v>239</v>
      </c>
      <c r="AC27" s="251"/>
      <c r="AD27" s="136"/>
    </row>
    <row r="28" spans="1:30" s="8" customFormat="1" ht="14.25">
      <c r="A28" s="281"/>
      <c r="B28" s="200"/>
      <c r="C28" s="138" t="s">
        <v>27</v>
      </c>
      <c r="D28" s="200"/>
      <c r="E28" s="200"/>
      <c r="F28" s="200"/>
      <c r="G28" s="133"/>
      <c r="H28" s="189">
        <f>SUM(H25:H27)</f>
        <v>96</v>
      </c>
      <c r="I28" s="189"/>
      <c r="J28" s="189"/>
      <c r="K28" s="189">
        <f>SUM(K25:K27)</f>
        <v>96</v>
      </c>
      <c r="L28" s="205"/>
      <c r="M28" s="205"/>
      <c r="N28" s="205"/>
      <c r="O28" s="205"/>
      <c r="P28" s="227">
        <f t="shared" si="0"/>
        <v>96</v>
      </c>
      <c r="Q28" s="227"/>
      <c r="R28" s="227"/>
      <c r="S28" s="227">
        <v>34</v>
      </c>
      <c r="T28" s="623">
        <f>SUM(T25:T27)</f>
        <v>4.4459999999999997</v>
      </c>
      <c r="U28" s="623">
        <f>SUM(U25:U27)</f>
        <v>1.0529999999999999</v>
      </c>
      <c r="V28" s="186"/>
      <c r="W28" s="186"/>
      <c r="X28" s="186"/>
      <c r="Y28" s="186"/>
      <c r="Z28" s="186"/>
      <c r="AA28" s="186"/>
      <c r="AB28" s="186"/>
      <c r="AC28" s="252"/>
      <c r="AD28" s="182"/>
    </row>
    <row r="29" spans="1:30" s="2" customFormat="1" ht="15">
      <c r="A29" s="281" t="s">
        <v>22</v>
      </c>
      <c r="B29" s="201" t="s">
        <v>224</v>
      </c>
      <c r="C29" s="184" t="s">
        <v>225</v>
      </c>
      <c r="D29" s="201" t="s">
        <v>24</v>
      </c>
      <c r="E29" s="201">
        <v>8</v>
      </c>
      <c r="F29" s="201">
        <v>87</v>
      </c>
      <c r="G29" s="183"/>
      <c r="H29" s="190">
        <v>23</v>
      </c>
      <c r="I29" s="190"/>
      <c r="J29" s="190"/>
      <c r="K29" s="190">
        <v>23</v>
      </c>
      <c r="L29" s="206"/>
      <c r="M29" s="206"/>
      <c r="N29" s="206"/>
      <c r="O29" s="206"/>
      <c r="P29" s="226">
        <f t="shared" ref="P29:P47" si="3">SUM(H29+L29)</f>
        <v>23</v>
      </c>
      <c r="Q29" s="226"/>
      <c r="R29" s="226"/>
      <c r="S29" s="226">
        <f>SUM(P31)</f>
        <v>23</v>
      </c>
      <c r="T29" s="622">
        <f t="shared" si="1"/>
        <v>0.69</v>
      </c>
      <c r="U29" s="622">
        <f t="shared" si="2"/>
        <v>0.13800000000000001</v>
      </c>
      <c r="V29" s="139" t="s">
        <v>211</v>
      </c>
      <c r="W29" s="139" t="s">
        <v>211</v>
      </c>
      <c r="X29" s="139" t="s">
        <v>211</v>
      </c>
      <c r="Y29" s="139" t="s">
        <v>240</v>
      </c>
      <c r="Z29" s="139" t="s">
        <v>241</v>
      </c>
      <c r="AA29" s="139" t="s">
        <v>40</v>
      </c>
      <c r="AB29" s="139" t="s">
        <v>242</v>
      </c>
      <c r="AC29" s="251"/>
      <c r="AD29" s="136"/>
    </row>
    <row r="30" spans="1:30" s="2" customFormat="1" ht="15">
      <c r="A30" s="281" t="s">
        <v>40</v>
      </c>
      <c r="B30" s="201" t="s">
        <v>224</v>
      </c>
      <c r="C30" s="184" t="s">
        <v>225</v>
      </c>
      <c r="D30" s="201" t="s">
        <v>24</v>
      </c>
      <c r="E30" s="201"/>
      <c r="F30" s="201"/>
      <c r="G30" s="183"/>
      <c r="H30" s="190"/>
      <c r="I30" s="190"/>
      <c r="J30" s="190">
        <v>6</v>
      </c>
      <c r="K30" s="190">
        <v>6</v>
      </c>
      <c r="L30" s="206"/>
      <c r="M30" s="206"/>
      <c r="N30" s="206"/>
      <c r="O30" s="206"/>
      <c r="P30" s="226"/>
      <c r="Q30" s="226"/>
      <c r="R30" s="226">
        <v>6</v>
      </c>
      <c r="S30" s="226">
        <f>SUM(P30+Q30+R30)</f>
        <v>6</v>
      </c>
      <c r="T30" s="622">
        <f t="shared" si="1"/>
        <v>0.18</v>
      </c>
      <c r="U30" s="622">
        <f t="shared" si="2"/>
        <v>3.5999999999999997E-2</v>
      </c>
      <c r="V30" s="139" t="s">
        <v>211</v>
      </c>
      <c r="W30" s="139" t="s">
        <v>211</v>
      </c>
      <c r="X30" s="139" t="s">
        <v>211</v>
      </c>
      <c r="Y30" s="139" t="s">
        <v>116</v>
      </c>
      <c r="Z30" s="139" t="s">
        <v>241</v>
      </c>
      <c r="AA30" s="139" t="s">
        <v>40</v>
      </c>
      <c r="AB30" s="139" t="s">
        <v>242</v>
      </c>
      <c r="AC30" s="251"/>
      <c r="AD30" s="136"/>
    </row>
    <row r="31" spans="1:30" s="8" customFormat="1" ht="14.25">
      <c r="A31" s="281"/>
      <c r="B31" s="200"/>
      <c r="C31" s="138" t="s">
        <v>27</v>
      </c>
      <c r="D31" s="200"/>
      <c r="E31" s="200"/>
      <c r="F31" s="200"/>
      <c r="G31" s="133"/>
      <c r="H31" s="189">
        <f>SUM(H29:H30)</f>
        <v>23</v>
      </c>
      <c r="I31" s="189"/>
      <c r="J31" s="189">
        <f>SUM(J30)</f>
        <v>6</v>
      </c>
      <c r="K31" s="189">
        <f>SUM(K29:K30)</f>
        <v>29</v>
      </c>
      <c r="L31" s="205"/>
      <c r="M31" s="205"/>
      <c r="N31" s="205"/>
      <c r="O31" s="205"/>
      <c r="P31" s="227">
        <f t="shared" si="3"/>
        <v>23</v>
      </c>
      <c r="Q31" s="227"/>
      <c r="R31" s="227"/>
      <c r="S31" s="227">
        <f>SUM(S29:S30)</f>
        <v>29</v>
      </c>
      <c r="T31" s="623">
        <f>SUM(T29:T30)</f>
        <v>0.86999999999999988</v>
      </c>
      <c r="U31" s="623">
        <f>SUM(U29:U30)</f>
        <v>0.17400000000000002</v>
      </c>
      <c r="V31" s="186"/>
      <c r="W31" s="186"/>
      <c r="X31" s="186"/>
      <c r="Y31" s="186"/>
      <c r="Z31" s="186"/>
      <c r="AA31" s="186"/>
      <c r="AB31" s="186"/>
      <c r="AC31" s="252"/>
      <c r="AD31" s="182"/>
    </row>
    <row r="32" spans="1:30" s="2" customFormat="1" ht="15">
      <c r="A32" s="281" t="s">
        <v>22</v>
      </c>
      <c r="B32" s="201" t="s">
        <v>226</v>
      </c>
      <c r="C32" s="184" t="s">
        <v>227</v>
      </c>
      <c r="D32" s="201" t="s">
        <v>24</v>
      </c>
      <c r="E32" s="201">
        <v>2</v>
      </c>
      <c r="F32" s="201">
        <v>83</v>
      </c>
      <c r="G32" s="183"/>
      <c r="H32" s="190">
        <v>48</v>
      </c>
      <c r="I32" s="190"/>
      <c r="J32" s="190"/>
      <c r="K32" s="190">
        <v>48</v>
      </c>
      <c r="L32" s="206"/>
      <c r="M32" s="206"/>
      <c r="N32" s="206"/>
      <c r="O32" s="206"/>
      <c r="P32" s="226">
        <f t="shared" si="3"/>
        <v>48</v>
      </c>
      <c r="Q32" s="226"/>
      <c r="R32" s="226"/>
      <c r="S32" s="226">
        <f>SUM(P32)</f>
        <v>48</v>
      </c>
      <c r="T32" s="622">
        <f t="shared" si="1"/>
        <v>2.16</v>
      </c>
      <c r="U32" s="622">
        <f t="shared" si="2"/>
        <v>7.1999999999999995E-2</v>
      </c>
      <c r="V32" s="139" t="s">
        <v>211</v>
      </c>
      <c r="W32" s="139" t="s">
        <v>211</v>
      </c>
      <c r="X32" s="139" t="s">
        <v>211</v>
      </c>
      <c r="Y32" s="139" t="s">
        <v>211</v>
      </c>
      <c r="Z32" s="139" t="s">
        <v>243</v>
      </c>
      <c r="AA32" s="139" t="s">
        <v>244</v>
      </c>
      <c r="AB32" s="139" t="s">
        <v>245</v>
      </c>
      <c r="AC32" s="251"/>
      <c r="AD32" s="136"/>
    </row>
    <row r="33" spans="1:30" s="2" customFormat="1" ht="15">
      <c r="A33" s="281" t="s">
        <v>40</v>
      </c>
      <c r="B33" s="201" t="s">
        <v>226</v>
      </c>
      <c r="C33" s="184" t="s">
        <v>227</v>
      </c>
      <c r="D33" s="201" t="s">
        <v>24</v>
      </c>
      <c r="E33" s="201">
        <v>2</v>
      </c>
      <c r="F33" s="201">
        <v>78</v>
      </c>
      <c r="G33" s="183"/>
      <c r="H33" s="190">
        <v>24</v>
      </c>
      <c r="I33" s="190"/>
      <c r="J33" s="190"/>
      <c r="K33" s="190">
        <v>24</v>
      </c>
      <c r="L33" s="206"/>
      <c r="M33" s="206"/>
      <c r="N33" s="206"/>
      <c r="O33" s="206"/>
      <c r="P33" s="226">
        <f t="shared" si="3"/>
        <v>24</v>
      </c>
      <c r="Q33" s="226"/>
      <c r="R33" s="226"/>
      <c r="S33" s="226">
        <f>SUM(P33)</f>
        <v>24</v>
      </c>
      <c r="T33" s="622">
        <f t="shared" si="1"/>
        <v>1.08</v>
      </c>
      <c r="U33" s="622">
        <f t="shared" si="2"/>
        <v>3.5999999999999997E-2</v>
      </c>
      <c r="V33" s="139" t="s">
        <v>211</v>
      </c>
      <c r="W33" s="139" t="s">
        <v>211</v>
      </c>
      <c r="X33" s="139" t="s">
        <v>211</v>
      </c>
      <c r="Y33" s="139" t="s">
        <v>211</v>
      </c>
      <c r="Z33" s="139" t="s">
        <v>243</v>
      </c>
      <c r="AA33" s="139" t="s">
        <v>244</v>
      </c>
      <c r="AB33" s="139" t="s">
        <v>245</v>
      </c>
      <c r="AC33" s="251"/>
      <c r="AD33" s="136"/>
    </row>
    <row r="34" spans="1:30" s="2" customFormat="1" ht="15">
      <c r="A34" s="281" t="s">
        <v>37</v>
      </c>
      <c r="B34" s="201" t="s">
        <v>226</v>
      </c>
      <c r="C34" s="184" t="s">
        <v>227</v>
      </c>
      <c r="D34" s="201" t="s">
        <v>24</v>
      </c>
      <c r="E34" s="201">
        <v>2</v>
      </c>
      <c r="F34" s="201">
        <v>81</v>
      </c>
      <c r="G34" s="183"/>
      <c r="H34" s="190">
        <v>60</v>
      </c>
      <c r="I34" s="190"/>
      <c r="J34" s="190"/>
      <c r="K34" s="190">
        <v>60</v>
      </c>
      <c r="L34" s="206"/>
      <c r="M34" s="206"/>
      <c r="N34" s="206"/>
      <c r="O34" s="206"/>
      <c r="P34" s="226">
        <f t="shared" si="3"/>
        <v>60</v>
      </c>
      <c r="Q34" s="226"/>
      <c r="R34" s="226"/>
      <c r="S34" s="226">
        <f>SUM(P34)</f>
        <v>60</v>
      </c>
      <c r="T34" s="622">
        <f t="shared" si="1"/>
        <v>2.7</v>
      </c>
      <c r="U34" s="622">
        <f t="shared" si="2"/>
        <v>0.09</v>
      </c>
      <c r="V34" s="139" t="s">
        <v>211</v>
      </c>
      <c r="W34" s="139" t="s">
        <v>211</v>
      </c>
      <c r="X34" s="139" t="s">
        <v>211</v>
      </c>
      <c r="Y34" s="139" t="s">
        <v>211</v>
      </c>
      <c r="Z34" s="139" t="s">
        <v>243</v>
      </c>
      <c r="AA34" s="139" t="s">
        <v>244</v>
      </c>
      <c r="AB34" s="139" t="s">
        <v>245</v>
      </c>
      <c r="AC34" s="251"/>
      <c r="AD34" s="136"/>
    </row>
    <row r="35" spans="1:30" s="2" customFormat="1" ht="15">
      <c r="A35" s="281" t="s">
        <v>42</v>
      </c>
      <c r="B35" s="201" t="s">
        <v>226</v>
      </c>
      <c r="C35" s="184" t="s">
        <v>227</v>
      </c>
      <c r="D35" s="201" t="s">
        <v>24</v>
      </c>
      <c r="E35" s="201">
        <v>3</v>
      </c>
      <c r="F35" s="201">
        <v>84</v>
      </c>
      <c r="G35" s="183"/>
      <c r="H35" s="190">
        <v>48</v>
      </c>
      <c r="I35" s="190"/>
      <c r="J35" s="190"/>
      <c r="K35" s="190">
        <v>48</v>
      </c>
      <c r="L35" s="206"/>
      <c r="M35" s="206"/>
      <c r="N35" s="206"/>
      <c r="O35" s="206"/>
      <c r="P35" s="226">
        <f t="shared" si="3"/>
        <v>48</v>
      </c>
      <c r="Q35" s="226"/>
      <c r="R35" s="226"/>
      <c r="S35" s="226">
        <f>SUM(P35)</f>
        <v>48</v>
      </c>
      <c r="T35" s="622">
        <f t="shared" si="1"/>
        <v>2.16</v>
      </c>
      <c r="U35" s="622">
        <f t="shared" si="2"/>
        <v>7.1999999999999995E-2</v>
      </c>
      <c r="V35" s="139" t="s">
        <v>211</v>
      </c>
      <c r="W35" s="139" t="s">
        <v>211</v>
      </c>
      <c r="X35" s="139" t="s">
        <v>211</v>
      </c>
      <c r="Y35" s="139" t="s">
        <v>211</v>
      </c>
      <c r="Z35" s="139" t="s">
        <v>243</v>
      </c>
      <c r="AA35" s="139" t="s">
        <v>244</v>
      </c>
      <c r="AB35" s="139" t="s">
        <v>245</v>
      </c>
      <c r="AC35" s="251"/>
      <c r="AD35" s="136"/>
    </row>
    <row r="36" spans="1:30" s="2" customFormat="1" ht="15">
      <c r="A36" s="281" t="s">
        <v>115</v>
      </c>
      <c r="B36" s="201" t="s">
        <v>226</v>
      </c>
      <c r="C36" s="184" t="s">
        <v>227</v>
      </c>
      <c r="D36" s="201" t="s">
        <v>24</v>
      </c>
      <c r="E36" s="201">
        <v>3</v>
      </c>
      <c r="F36" s="201">
        <v>78</v>
      </c>
      <c r="G36" s="183"/>
      <c r="H36" s="190">
        <v>24</v>
      </c>
      <c r="I36" s="190"/>
      <c r="J36" s="190"/>
      <c r="K36" s="190">
        <v>24</v>
      </c>
      <c r="L36" s="206"/>
      <c r="M36" s="206"/>
      <c r="N36" s="206"/>
      <c r="O36" s="206"/>
      <c r="P36" s="226">
        <f t="shared" si="3"/>
        <v>24</v>
      </c>
      <c r="Q36" s="226"/>
      <c r="R36" s="226"/>
      <c r="S36" s="226">
        <f>SUM(P36)</f>
        <v>24</v>
      </c>
      <c r="T36" s="622">
        <f t="shared" si="1"/>
        <v>1.08</v>
      </c>
      <c r="U36" s="622">
        <f t="shared" si="2"/>
        <v>3.5999999999999997E-2</v>
      </c>
      <c r="V36" s="139" t="s">
        <v>211</v>
      </c>
      <c r="W36" s="139" t="s">
        <v>211</v>
      </c>
      <c r="X36" s="139" t="s">
        <v>211</v>
      </c>
      <c r="Y36" s="139" t="s">
        <v>211</v>
      </c>
      <c r="Z36" s="139" t="s">
        <v>243</v>
      </c>
      <c r="AA36" s="139" t="s">
        <v>244</v>
      </c>
      <c r="AB36" s="139" t="s">
        <v>245</v>
      </c>
      <c r="AC36" s="251"/>
      <c r="AD36" s="136"/>
    </row>
    <row r="37" spans="1:30" s="8" customFormat="1" ht="14.25">
      <c r="A37" s="281"/>
      <c r="B37" s="200"/>
      <c r="C37" s="138" t="s">
        <v>27</v>
      </c>
      <c r="D37" s="200"/>
      <c r="E37" s="200"/>
      <c r="F37" s="200"/>
      <c r="G37" s="133"/>
      <c r="H37" s="189">
        <f>SUM(H32:H36)</f>
        <v>204</v>
      </c>
      <c r="I37" s="189"/>
      <c r="J37" s="189"/>
      <c r="K37" s="189">
        <f>SUM(K32:K36)</f>
        <v>204</v>
      </c>
      <c r="L37" s="205"/>
      <c r="M37" s="205"/>
      <c r="N37" s="205"/>
      <c r="O37" s="205"/>
      <c r="P37" s="227">
        <f t="shared" si="3"/>
        <v>204</v>
      </c>
      <c r="Q37" s="227"/>
      <c r="R37" s="227"/>
      <c r="S37" s="227">
        <f>SUM(S32:S36)</f>
        <v>204</v>
      </c>
      <c r="T37" s="623">
        <f>SUM(T32:T36)</f>
        <v>9.1800000000000015</v>
      </c>
      <c r="U37" s="623">
        <f>SUM(U32:U36)</f>
        <v>0.30599999999999994</v>
      </c>
      <c r="V37" s="186"/>
      <c r="W37" s="186"/>
      <c r="X37" s="186"/>
      <c r="Y37" s="186"/>
      <c r="Z37" s="186"/>
      <c r="AA37" s="186"/>
      <c r="AB37" s="186"/>
      <c r="AC37" s="252"/>
      <c r="AD37" s="182"/>
    </row>
    <row r="38" spans="1:30" s="2" customFormat="1" ht="15">
      <c r="A38" s="281" t="s">
        <v>22</v>
      </c>
      <c r="B38" s="201" t="s">
        <v>228</v>
      </c>
      <c r="C38" s="184" t="s">
        <v>229</v>
      </c>
      <c r="D38" s="201" t="s">
        <v>24</v>
      </c>
      <c r="E38" s="201">
        <v>3</v>
      </c>
      <c r="F38" s="201">
        <v>83</v>
      </c>
      <c r="G38" s="183"/>
      <c r="H38" s="190">
        <v>16</v>
      </c>
      <c r="I38" s="190"/>
      <c r="J38" s="190"/>
      <c r="K38" s="190">
        <v>16</v>
      </c>
      <c r="L38" s="206"/>
      <c r="M38" s="206"/>
      <c r="N38" s="206"/>
      <c r="O38" s="206"/>
      <c r="P38" s="226">
        <f t="shared" si="3"/>
        <v>16</v>
      </c>
      <c r="Q38" s="226"/>
      <c r="R38" s="226"/>
      <c r="S38" s="226">
        <f>SUM(P38)</f>
        <v>16</v>
      </c>
      <c r="T38" s="622">
        <f t="shared" si="1"/>
        <v>0.57599999999999996</v>
      </c>
      <c r="U38" s="622">
        <f t="shared" si="2"/>
        <v>0.128</v>
      </c>
      <c r="V38" s="139" t="s">
        <v>211</v>
      </c>
      <c r="W38" s="139" t="s">
        <v>211</v>
      </c>
      <c r="X38" s="139" t="s">
        <v>211</v>
      </c>
      <c r="Y38" s="139" t="s">
        <v>211</v>
      </c>
      <c r="Z38" s="139" t="s">
        <v>246</v>
      </c>
      <c r="AA38" s="139" t="s">
        <v>40</v>
      </c>
      <c r="AB38" s="139" t="s">
        <v>247</v>
      </c>
      <c r="AC38" s="251"/>
      <c r="AD38" s="136"/>
    </row>
    <row r="39" spans="1:30" s="2" customFormat="1" ht="15">
      <c r="A39" s="281" t="s">
        <v>40</v>
      </c>
      <c r="B39" s="201" t="s">
        <v>228</v>
      </c>
      <c r="C39" s="184" t="s">
        <v>229</v>
      </c>
      <c r="D39" s="201" t="s">
        <v>24</v>
      </c>
      <c r="E39" s="201">
        <v>5</v>
      </c>
      <c r="F39" s="201">
        <v>84</v>
      </c>
      <c r="G39" s="183"/>
      <c r="H39" s="190">
        <v>44</v>
      </c>
      <c r="I39" s="190"/>
      <c r="J39" s="190"/>
      <c r="K39" s="190">
        <v>44</v>
      </c>
      <c r="L39" s="206"/>
      <c r="M39" s="206"/>
      <c r="N39" s="206"/>
      <c r="O39" s="206"/>
      <c r="P39" s="226">
        <f t="shared" si="3"/>
        <v>44</v>
      </c>
      <c r="Q39" s="226"/>
      <c r="R39" s="226"/>
      <c r="S39" s="226">
        <f>SUM(P39)</f>
        <v>44</v>
      </c>
      <c r="T39" s="622">
        <f t="shared" si="1"/>
        <v>1.5840000000000001</v>
      </c>
      <c r="U39" s="622">
        <f t="shared" si="2"/>
        <v>0.35199999999999998</v>
      </c>
      <c r="V39" s="139" t="s">
        <v>211</v>
      </c>
      <c r="W39" s="139" t="s">
        <v>211</v>
      </c>
      <c r="X39" s="139" t="s">
        <v>211</v>
      </c>
      <c r="Y39" s="139" t="s">
        <v>211</v>
      </c>
      <c r="Z39" s="139" t="s">
        <v>246</v>
      </c>
      <c r="AA39" s="139" t="s">
        <v>40</v>
      </c>
      <c r="AB39" s="139" t="s">
        <v>247</v>
      </c>
      <c r="AC39" s="251"/>
      <c r="AD39" s="136"/>
    </row>
    <row r="40" spans="1:30" s="2" customFormat="1" ht="15">
      <c r="A40" s="281" t="s">
        <v>37</v>
      </c>
      <c r="B40" s="201" t="s">
        <v>228</v>
      </c>
      <c r="C40" s="184" t="s">
        <v>229</v>
      </c>
      <c r="D40" s="201" t="s">
        <v>24</v>
      </c>
      <c r="E40" s="201">
        <v>2</v>
      </c>
      <c r="F40" s="201">
        <v>78</v>
      </c>
      <c r="G40" s="183"/>
      <c r="H40" s="190">
        <v>16</v>
      </c>
      <c r="I40" s="190"/>
      <c r="J40" s="190"/>
      <c r="K40" s="190">
        <v>16</v>
      </c>
      <c r="L40" s="206"/>
      <c r="M40" s="206"/>
      <c r="N40" s="206"/>
      <c r="O40" s="206"/>
      <c r="P40" s="226">
        <f t="shared" si="3"/>
        <v>16</v>
      </c>
      <c r="Q40" s="226"/>
      <c r="R40" s="226"/>
      <c r="S40" s="226">
        <f>SUM(P40)</f>
        <v>16</v>
      </c>
      <c r="T40" s="622">
        <f t="shared" si="1"/>
        <v>0.57599999999999996</v>
      </c>
      <c r="U40" s="622">
        <f t="shared" si="2"/>
        <v>0.128</v>
      </c>
      <c r="V40" s="139" t="s">
        <v>211</v>
      </c>
      <c r="W40" s="139" t="s">
        <v>211</v>
      </c>
      <c r="X40" s="139" t="s">
        <v>211</v>
      </c>
      <c r="Y40" s="139" t="s">
        <v>211</v>
      </c>
      <c r="Z40" s="139" t="s">
        <v>246</v>
      </c>
      <c r="AA40" s="139" t="s">
        <v>40</v>
      </c>
      <c r="AB40" s="139" t="s">
        <v>247</v>
      </c>
      <c r="AC40" s="251"/>
      <c r="AD40" s="136"/>
    </row>
    <row r="41" spans="1:30" s="2" customFormat="1" ht="15">
      <c r="A41" s="281" t="s">
        <v>42</v>
      </c>
      <c r="B41" s="201" t="s">
        <v>228</v>
      </c>
      <c r="C41" s="184" t="s">
        <v>229</v>
      </c>
      <c r="D41" s="201" t="s">
        <v>24</v>
      </c>
      <c r="E41" s="201">
        <v>1</v>
      </c>
      <c r="F41" s="201">
        <v>78</v>
      </c>
      <c r="G41" s="183"/>
      <c r="H41" s="190">
        <v>32</v>
      </c>
      <c r="I41" s="190"/>
      <c r="J41" s="190"/>
      <c r="K41" s="190">
        <v>32</v>
      </c>
      <c r="L41" s="206"/>
      <c r="M41" s="206"/>
      <c r="N41" s="206"/>
      <c r="O41" s="206"/>
      <c r="P41" s="226">
        <f t="shared" si="3"/>
        <v>32</v>
      </c>
      <c r="Q41" s="226"/>
      <c r="R41" s="226"/>
      <c r="S41" s="226">
        <f>SUM(P41)</f>
        <v>32</v>
      </c>
      <c r="T41" s="622">
        <f t="shared" si="1"/>
        <v>1.1519999999999999</v>
      </c>
      <c r="U41" s="622">
        <f t="shared" si="2"/>
        <v>0.25600000000000001</v>
      </c>
      <c r="V41" s="139" t="s">
        <v>211</v>
      </c>
      <c r="W41" s="139" t="s">
        <v>211</v>
      </c>
      <c r="X41" s="139" t="s">
        <v>211</v>
      </c>
      <c r="Y41" s="139" t="s">
        <v>211</v>
      </c>
      <c r="Z41" s="139" t="s">
        <v>246</v>
      </c>
      <c r="AA41" s="139" t="s">
        <v>40</v>
      </c>
      <c r="AB41" s="139" t="s">
        <v>247</v>
      </c>
      <c r="AC41" s="251"/>
      <c r="AD41" s="136"/>
    </row>
    <row r="42" spans="1:30" s="8" customFormat="1" ht="14.25">
      <c r="A42" s="281"/>
      <c r="B42" s="200"/>
      <c r="C42" s="138" t="s">
        <v>27</v>
      </c>
      <c r="D42" s="200"/>
      <c r="E42" s="200"/>
      <c r="F42" s="200"/>
      <c r="G42" s="133"/>
      <c r="H42" s="189">
        <f>SUM(H38:H41)</f>
        <v>108</v>
      </c>
      <c r="I42" s="189"/>
      <c r="J42" s="189"/>
      <c r="K42" s="189">
        <f>SUM(K38:K41)</f>
        <v>108</v>
      </c>
      <c r="L42" s="205"/>
      <c r="M42" s="205"/>
      <c r="N42" s="205"/>
      <c r="O42" s="205"/>
      <c r="P42" s="227">
        <f t="shared" si="3"/>
        <v>108</v>
      </c>
      <c r="Q42" s="227"/>
      <c r="R42" s="227"/>
      <c r="S42" s="227">
        <f>SUM(S38:S41)</f>
        <v>108</v>
      </c>
      <c r="T42" s="623">
        <f>SUM(T38:T41)</f>
        <v>3.8879999999999999</v>
      </c>
      <c r="U42" s="623">
        <f>SUM(U38:U41)</f>
        <v>0.86399999999999999</v>
      </c>
      <c r="V42" s="186"/>
      <c r="W42" s="186"/>
      <c r="X42" s="186"/>
      <c r="Y42" s="186"/>
      <c r="Z42" s="186"/>
      <c r="AA42" s="186"/>
      <c r="AB42" s="186"/>
      <c r="AC42" s="252"/>
      <c r="AD42" s="182"/>
    </row>
    <row r="43" spans="1:30" s="2" customFormat="1" ht="15">
      <c r="A43" s="281" t="s">
        <v>22</v>
      </c>
      <c r="B43" s="201" t="s">
        <v>230</v>
      </c>
      <c r="C43" s="184" t="s">
        <v>231</v>
      </c>
      <c r="D43" s="201" t="s">
        <v>24</v>
      </c>
      <c r="E43" s="201">
        <v>1</v>
      </c>
      <c r="F43" s="201">
        <v>81</v>
      </c>
      <c r="G43" s="183"/>
      <c r="H43" s="190">
        <v>96</v>
      </c>
      <c r="I43" s="190"/>
      <c r="J43" s="190"/>
      <c r="K43" s="190">
        <v>96</v>
      </c>
      <c r="L43" s="206"/>
      <c r="M43" s="206"/>
      <c r="N43" s="206"/>
      <c r="O43" s="206"/>
      <c r="P43" s="226">
        <f t="shared" si="3"/>
        <v>96</v>
      </c>
      <c r="Q43" s="226"/>
      <c r="R43" s="226"/>
      <c r="S43" s="226">
        <f>SUM(P43)</f>
        <v>96</v>
      </c>
      <c r="T43" s="622">
        <f t="shared" si="1"/>
        <v>5.6639999999999997</v>
      </c>
      <c r="U43" s="622">
        <f t="shared" si="2"/>
        <v>0.67200000000000004</v>
      </c>
      <c r="V43" s="139" t="s">
        <v>211</v>
      </c>
      <c r="W43" s="139" t="s">
        <v>211</v>
      </c>
      <c r="X43" s="139" t="s">
        <v>211</v>
      </c>
      <c r="Y43" s="139" t="s">
        <v>211</v>
      </c>
      <c r="Z43" s="139" t="s">
        <v>248</v>
      </c>
      <c r="AA43" s="139" t="s">
        <v>42</v>
      </c>
      <c r="AB43" s="139" t="s">
        <v>249</v>
      </c>
      <c r="AC43" s="251"/>
      <c r="AD43" s="136"/>
    </row>
    <row r="44" spans="1:30" s="8" customFormat="1" ht="14.25">
      <c r="A44" s="281"/>
      <c r="B44" s="200"/>
      <c r="C44" s="138" t="s">
        <v>27</v>
      </c>
      <c r="D44" s="200"/>
      <c r="E44" s="200"/>
      <c r="F44" s="200"/>
      <c r="G44" s="133"/>
      <c r="H44" s="189">
        <f>SUM(H43)</f>
        <v>96</v>
      </c>
      <c r="I44" s="189"/>
      <c r="J44" s="189"/>
      <c r="K44" s="189">
        <f>SUM(K43)</f>
        <v>96</v>
      </c>
      <c r="L44" s="205"/>
      <c r="M44" s="205"/>
      <c r="N44" s="205"/>
      <c r="O44" s="205"/>
      <c r="P44" s="227">
        <f>SUM(P43)</f>
        <v>96</v>
      </c>
      <c r="Q44" s="227"/>
      <c r="R44" s="227"/>
      <c r="S44" s="227">
        <f>SUM(S43)</f>
        <v>96</v>
      </c>
      <c r="T44" s="623">
        <f>SUM(T43)</f>
        <v>5.6639999999999997</v>
      </c>
      <c r="U44" s="623">
        <f>SUM(U43)</f>
        <v>0.67200000000000004</v>
      </c>
      <c r="V44" s="186"/>
      <c r="W44" s="186"/>
      <c r="X44" s="186"/>
      <c r="Y44" s="186"/>
      <c r="Z44" s="186"/>
      <c r="AA44" s="186"/>
      <c r="AB44" s="186"/>
      <c r="AC44" s="252"/>
      <c r="AD44" s="182"/>
    </row>
    <row r="45" spans="1:30" s="2" customFormat="1" ht="15">
      <c r="A45" s="281" t="s">
        <v>22</v>
      </c>
      <c r="B45" s="201" t="s">
        <v>232</v>
      </c>
      <c r="C45" s="184" t="s">
        <v>233</v>
      </c>
      <c r="D45" s="201" t="s">
        <v>24</v>
      </c>
      <c r="E45" s="201"/>
      <c r="F45" s="201"/>
      <c r="G45" s="183"/>
      <c r="H45" s="190">
        <v>380</v>
      </c>
      <c r="I45" s="190"/>
      <c r="J45" s="190"/>
      <c r="K45" s="190">
        <v>380</v>
      </c>
      <c r="L45" s="206"/>
      <c r="M45" s="206"/>
      <c r="N45" s="206"/>
      <c r="O45" s="206"/>
      <c r="P45" s="226">
        <f t="shared" si="3"/>
        <v>380</v>
      </c>
      <c r="Q45" s="226"/>
      <c r="R45" s="226"/>
      <c r="S45" s="226">
        <f>SUM(P45)</f>
        <v>380</v>
      </c>
      <c r="T45" s="622">
        <f t="shared" si="1"/>
        <v>17.48</v>
      </c>
      <c r="U45" s="622">
        <f t="shared" si="2"/>
        <v>17.48</v>
      </c>
      <c r="V45" s="137" t="s">
        <v>211</v>
      </c>
      <c r="W45" s="137" t="s">
        <v>211</v>
      </c>
      <c r="X45" s="137" t="s">
        <v>211</v>
      </c>
      <c r="Y45" s="137" t="s">
        <v>211</v>
      </c>
      <c r="Z45" s="137">
        <v>46</v>
      </c>
      <c r="AA45" s="137">
        <v>1</v>
      </c>
      <c r="AB45" s="137">
        <v>46</v>
      </c>
      <c r="AC45" s="251"/>
      <c r="AD45" s="136"/>
    </row>
    <row r="46" spans="1:30" s="8" customFormat="1" ht="14.25">
      <c r="A46" s="281"/>
      <c r="B46" s="200"/>
      <c r="C46" s="138" t="s">
        <v>27</v>
      </c>
      <c r="D46" s="200"/>
      <c r="E46" s="200"/>
      <c r="F46" s="200"/>
      <c r="G46" s="133"/>
      <c r="H46" s="189">
        <f>SUM(H45)</f>
        <v>380</v>
      </c>
      <c r="I46" s="189"/>
      <c r="J46" s="189"/>
      <c r="K46" s="189">
        <f>SUM(K45)</f>
        <v>380</v>
      </c>
      <c r="L46" s="205"/>
      <c r="M46" s="205"/>
      <c r="N46" s="205"/>
      <c r="O46" s="205"/>
      <c r="P46" s="227">
        <f t="shared" si="3"/>
        <v>380</v>
      </c>
      <c r="Q46" s="227"/>
      <c r="R46" s="227"/>
      <c r="S46" s="227">
        <f>SUM(S45)</f>
        <v>380</v>
      </c>
      <c r="T46" s="623">
        <f>SUM(T45)</f>
        <v>17.48</v>
      </c>
      <c r="U46" s="623">
        <f>SUM(U45)</f>
        <v>17.48</v>
      </c>
      <c r="V46" s="185"/>
      <c r="W46" s="185"/>
      <c r="X46" s="185"/>
      <c r="Y46" s="185"/>
      <c r="Z46" s="185"/>
      <c r="AA46" s="185"/>
      <c r="AB46" s="185"/>
      <c r="AC46" s="252"/>
      <c r="AD46" s="182"/>
    </row>
    <row r="47" spans="1:30" s="2" customFormat="1" ht="13.5" customHeight="1">
      <c r="A47" s="281" t="s">
        <v>22</v>
      </c>
      <c r="B47" s="201" t="s">
        <v>234</v>
      </c>
      <c r="C47" s="184" t="s">
        <v>235</v>
      </c>
      <c r="D47" s="201" t="s">
        <v>24</v>
      </c>
      <c r="E47" s="201"/>
      <c r="F47" s="201"/>
      <c r="G47" s="183"/>
      <c r="H47" s="190">
        <v>149</v>
      </c>
      <c r="I47" s="190"/>
      <c r="J47" s="190"/>
      <c r="K47" s="190">
        <v>149</v>
      </c>
      <c r="L47" s="206"/>
      <c r="M47" s="206"/>
      <c r="N47" s="206"/>
      <c r="O47" s="206"/>
      <c r="P47" s="226">
        <f t="shared" si="3"/>
        <v>149</v>
      </c>
      <c r="Q47" s="226"/>
      <c r="R47" s="226"/>
      <c r="S47" s="226">
        <f>SUM(P47)</f>
        <v>149</v>
      </c>
      <c r="T47" s="622">
        <f>(S47*Z47)/1000</f>
        <v>5.2149999999999999</v>
      </c>
      <c r="U47" s="622">
        <f t="shared" si="2"/>
        <v>5.2149999999999999</v>
      </c>
      <c r="V47" s="137" t="s">
        <v>211</v>
      </c>
      <c r="W47" s="137" t="s">
        <v>211</v>
      </c>
      <c r="X47" s="137" t="s">
        <v>211</v>
      </c>
      <c r="Y47" s="137" t="s">
        <v>211</v>
      </c>
      <c r="Z47" s="137">
        <v>35</v>
      </c>
      <c r="AA47" s="137">
        <v>1</v>
      </c>
      <c r="AB47" s="137">
        <v>35</v>
      </c>
      <c r="AC47" s="251"/>
      <c r="AD47" s="136"/>
    </row>
    <row r="48" spans="1:30" s="2" customFormat="1" ht="15">
      <c r="A48" s="281"/>
      <c r="B48" s="200"/>
      <c r="C48" s="138" t="s">
        <v>27</v>
      </c>
      <c r="D48" s="200"/>
      <c r="E48" s="200"/>
      <c r="F48" s="200"/>
      <c r="G48" s="133"/>
      <c r="H48" s="189">
        <f>SUM(H47)</f>
        <v>149</v>
      </c>
      <c r="I48" s="189"/>
      <c r="J48" s="189"/>
      <c r="K48" s="189">
        <f>SUM(K47)</f>
        <v>149</v>
      </c>
      <c r="L48" s="205"/>
      <c r="M48" s="205"/>
      <c r="N48" s="205"/>
      <c r="O48" s="205"/>
      <c r="P48" s="189">
        <f>SUM(P47)</f>
        <v>149</v>
      </c>
      <c r="Q48" s="189"/>
      <c r="R48" s="189"/>
      <c r="S48" s="189">
        <f>SUM(S47)</f>
        <v>149</v>
      </c>
      <c r="T48" s="160">
        <f>SUM(T47)</f>
        <v>5.2149999999999999</v>
      </c>
      <c r="U48" s="160">
        <f>SUM(U47)</f>
        <v>5.2149999999999999</v>
      </c>
      <c r="V48" s="133"/>
      <c r="W48" s="133"/>
      <c r="X48" s="133"/>
      <c r="Y48" s="133"/>
      <c r="Z48" s="133"/>
      <c r="AA48" s="200"/>
      <c r="AB48" s="133"/>
      <c r="AC48" s="280"/>
      <c r="AD48" s="136"/>
    </row>
    <row r="49" spans="1:30" s="2" customFormat="1" ht="15" customHeight="1">
      <c r="A49" s="281" t="s">
        <v>22</v>
      </c>
      <c r="B49" s="140" t="s">
        <v>91</v>
      </c>
      <c r="C49" s="141" t="s">
        <v>92</v>
      </c>
      <c r="D49" s="142" t="s">
        <v>54</v>
      </c>
      <c r="E49" s="143">
        <v>1</v>
      </c>
      <c r="F49" s="144">
        <v>78</v>
      </c>
      <c r="G49" s="144">
        <v>46</v>
      </c>
      <c r="H49" s="191"/>
      <c r="I49" s="191"/>
      <c r="J49" s="191"/>
      <c r="K49" s="191"/>
      <c r="L49" s="207">
        <v>600</v>
      </c>
      <c r="M49" s="208"/>
      <c r="N49" s="209"/>
      <c r="O49" s="210">
        <f>SUM(L49:N49)</f>
        <v>600</v>
      </c>
      <c r="P49" s="190">
        <f t="shared" ref="P49:P51" si="4">SUM(L49)</f>
        <v>600</v>
      </c>
      <c r="Q49" s="190"/>
      <c r="R49" s="190"/>
      <c r="S49" s="190">
        <f t="shared" ref="S49:S51" si="5">SUM(O49)</f>
        <v>600</v>
      </c>
      <c r="T49" s="145">
        <f t="shared" ref="T49:T51" si="6">(S49*Z49/1000)/AA49</f>
        <v>6</v>
      </c>
      <c r="U49" s="145">
        <f t="shared" ref="U49:U51" si="7">S49*AB49/1000</f>
        <v>6</v>
      </c>
      <c r="V49" s="144"/>
      <c r="W49" s="146"/>
      <c r="X49" s="146"/>
      <c r="Y49" s="147"/>
      <c r="Z49" s="147">
        <v>10</v>
      </c>
      <c r="AA49" s="147">
        <v>1</v>
      </c>
      <c r="AB49" s="148">
        <v>10</v>
      </c>
      <c r="AC49" s="283"/>
      <c r="AD49" s="136"/>
    </row>
    <row r="50" spans="1:30" s="2" customFormat="1" ht="15" customHeight="1">
      <c r="A50" s="281" t="s">
        <v>40</v>
      </c>
      <c r="B50" s="140" t="s">
        <v>91</v>
      </c>
      <c r="C50" s="141" t="s">
        <v>92</v>
      </c>
      <c r="D50" s="142" t="s">
        <v>54</v>
      </c>
      <c r="E50" s="143">
        <v>1</v>
      </c>
      <c r="F50" s="144">
        <v>80</v>
      </c>
      <c r="G50" s="144">
        <v>46</v>
      </c>
      <c r="H50" s="191"/>
      <c r="I50" s="191"/>
      <c r="J50" s="191"/>
      <c r="K50" s="191"/>
      <c r="L50" s="207">
        <v>1000</v>
      </c>
      <c r="M50" s="208"/>
      <c r="N50" s="209"/>
      <c r="O50" s="210">
        <f>SUM(L50:N50)</f>
        <v>1000</v>
      </c>
      <c r="P50" s="190">
        <f t="shared" si="4"/>
        <v>1000</v>
      </c>
      <c r="Q50" s="190"/>
      <c r="R50" s="190"/>
      <c r="S50" s="190">
        <f t="shared" si="5"/>
        <v>1000</v>
      </c>
      <c r="T50" s="145">
        <f t="shared" si="6"/>
        <v>10</v>
      </c>
      <c r="U50" s="145">
        <f t="shared" si="7"/>
        <v>10</v>
      </c>
      <c r="V50" s="144"/>
      <c r="W50" s="146"/>
      <c r="X50" s="146"/>
      <c r="Y50" s="147"/>
      <c r="Z50" s="147">
        <v>10</v>
      </c>
      <c r="AA50" s="147">
        <v>1</v>
      </c>
      <c r="AB50" s="148">
        <v>10</v>
      </c>
      <c r="AC50" s="283"/>
      <c r="AD50" s="136"/>
    </row>
    <row r="51" spans="1:30" s="2" customFormat="1" ht="15" customHeight="1">
      <c r="A51" s="281" t="s">
        <v>37</v>
      </c>
      <c r="B51" s="140" t="s">
        <v>91</v>
      </c>
      <c r="C51" s="141" t="s">
        <v>92</v>
      </c>
      <c r="D51" s="142" t="s">
        <v>54</v>
      </c>
      <c r="E51" s="143">
        <v>2</v>
      </c>
      <c r="F51" s="144">
        <v>78</v>
      </c>
      <c r="G51" s="144">
        <v>46</v>
      </c>
      <c r="H51" s="191"/>
      <c r="I51" s="191"/>
      <c r="J51" s="191"/>
      <c r="K51" s="191"/>
      <c r="L51" s="207">
        <v>600</v>
      </c>
      <c r="M51" s="208"/>
      <c r="N51" s="209"/>
      <c r="O51" s="210">
        <f>SUM(L51:N51)</f>
        <v>600</v>
      </c>
      <c r="P51" s="190">
        <f t="shared" si="4"/>
        <v>600</v>
      </c>
      <c r="Q51" s="190"/>
      <c r="R51" s="190"/>
      <c r="S51" s="190">
        <f t="shared" si="5"/>
        <v>600</v>
      </c>
      <c r="T51" s="145">
        <f t="shared" si="6"/>
        <v>6</v>
      </c>
      <c r="U51" s="145">
        <f t="shared" si="7"/>
        <v>6</v>
      </c>
      <c r="V51" s="144"/>
      <c r="W51" s="146"/>
      <c r="X51" s="146"/>
      <c r="Y51" s="147"/>
      <c r="Z51" s="147">
        <v>10</v>
      </c>
      <c r="AA51" s="147">
        <v>1</v>
      </c>
      <c r="AB51" s="148">
        <v>10</v>
      </c>
      <c r="AC51" s="283"/>
      <c r="AD51" s="136"/>
    </row>
    <row r="52" spans="1:30" s="2" customFormat="1" ht="15" customHeight="1">
      <c r="A52" s="281"/>
      <c r="B52" s="144"/>
      <c r="C52" s="149" t="s">
        <v>27</v>
      </c>
      <c r="D52" s="142"/>
      <c r="E52" s="143"/>
      <c r="F52" s="144"/>
      <c r="G52" s="144"/>
      <c r="H52" s="191"/>
      <c r="I52" s="191"/>
      <c r="J52" s="191"/>
      <c r="K52" s="191"/>
      <c r="L52" s="189">
        <f>SUM(L49:L51)</f>
        <v>2200</v>
      </c>
      <c r="M52" s="198"/>
      <c r="N52" s="189">
        <f>SUM(N49:N50)</f>
        <v>0</v>
      </c>
      <c r="O52" s="189">
        <f>SUM(O49:O51)</f>
        <v>2200</v>
      </c>
      <c r="P52" s="189">
        <f>SUM(P49:P51)</f>
        <v>2200</v>
      </c>
      <c r="Q52" s="189"/>
      <c r="R52" s="189"/>
      <c r="S52" s="189">
        <f>SUM(S49:S51)</f>
        <v>2200</v>
      </c>
      <c r="T52" s="151">
        <f>SUM(T49:T51)</f>
        <v>22</v>
      </c>
      <c r="U52" s="151">
        <f>SUM(U49:U51)</f>
        <v>22</v>
      </c>
      <c r="V52" s="144"/>
      <c r="W52" s="146"/>
      <c r="X52" s="146"/>
      <c r="Y52" s="147"/>
      <c r="Z52" s="147"/>
      <c r="AA52" s="147"/>
      <c r="AB52" s="148"/>
      <c r="AC52" s="283"/>
      <c r="AD52" s="136"/>
    </row>
    <row r="53" spans="1:30" s="2" customFormat="1" ht="15" customHeight="1">
      <c r="A53" s="281" t="s">
        <v>22</v>
      </c>
      <c r="B53" s="140" t="s">
        <v>93</v>
      </c>
      <c r="C53" s="146" t="s">
        <v>94</v>
      </c>
      <c r="D53" s="152" t="s">
        <v>24</v>
      </c>
      <c r="E53" s="153">
        <v>1</v>
      </c>
      <c r="F53" s="153">
        <v>78</v>
      </c>
      <c r="G53" s="154">
        <v>46</v>
      </c>
      <c r="H53" s="192"/>
      <c r="I53" s="192"/>
      <c r="J53" s="192"/>
      <c r="K53" s="192"/>
      <c r="L53" s="192">
        <v>3</v>
      </c>
      <c r="M53" s="192"/>
      <c r="N53" s="192"/>
      <c r="O53" s="210">
        <f>SUM(L53:N53)</f>
        <v>3</v>
      </c>
      <c r="P53" s="190">
        <f t="shared" ref="P53:P55" si="8">SUM(L53)</f>
        <v>3</v>
      </c>
      <c r="Q53" s="190"/>
      <c r="R53" s="190"/>
      <c r="S53" s="190">
        <f t="shared" ref="S53:S55" si="9">SUM(O53)</f>
        <v>3</v>
      </c>
      <c r="T53" s="145">
        <f t="shared" ref="T53:T55" si="10">(S53*Z53/1000)/AA53</f>
        <v>6.9000000000000006E-2</v>
      </c>
      <c r="U53" s="145">
        <f t="shared" ref="U53:U55" si="11">S53*AB53/1000</f>
        <v>4.4999999999999998E-2</v>
      </c>
      <c r="V53" s="155"/>
      <c r="W53" s="146"/>
      <c r="X53" s="146"/>
      <c r="Y53" s="147"/>
      <c r="Z53" s="147">
        <v>23</v>
      </c>
      <c r="AA53" s="147">
        <v>1</v>
      </c>
      <c r="AB53" s="148">
        <v>15</v>
      </c>
      <c r="AC53" s="283"/>
      <c r="AD53" s="136"/>
    </row>
    <row r="54" spans="1:30" s="2" customFormat="1" ht="15" customHeight="1">
      <c r="A54" s="281" t="s">
        <v>40</v>
      </c>
      <c r="B54" s="140" t="s">
        <v>93</v>
      </c>
      <c r="C54" s="146" t="s">
        <v>94</v>
      </c>
      <c r="D54" s="152" t="s">
        <v>24</v>
      </c>
      <c r="E54" s="153">
        <v>3</v>
      </c>
      <c r="F54" s="153">
        <v>78</v>
      </c>
      <c r="G54" s="154">
        <v>46</v>
      </c>
      <c r="H54" s="192"/>
      <c r="I54" s="192"/>
      <c r="J54" s="192"/>
      <c r="K54" s="192"/>
      <c r="L54" s="192">
        <v>3</v>
      </c>
      <c r="M54" s="192"/>
      <c r="N54" s="192"/>
      <c r="O54" s="210">
        <f>SUM(L54:N54)</f>
        <v>3</v>
      </c>
      <c r="P54" s="190">
        <f t="shared" si="8"/>
        <v>3</v>
      </c>
      <c r="Q54" s="190"/>
      <c r="R54" s="190"/>
      <c r="S54" s="190">
        <f t="shared" si="9"/>
        <v>3</v>
      </c>
      <c r="T54" s="145">
        <f t="shared" si="10"/>
        <v>6.9000000000000006E-2</v>
      </c>
      <c r="U54" s="145">
        <f t="shared" si="11"/>
        <v>4.4999999999999998E-2</v>
      </c>
      <c r="V54" s="155"/>
      <c r="W54" s="146"/>
      <c r="X54" s="146"/>
      <c r="Y54" s="147"/>
      <c r="Z54" s="147">
        <v>23</v>
      </c>
      <c r="AA54" s="147">
        <v>1</v>
      </c>
      <c r="AB54" s="148">
        <v>15</v>
      </c>
      <c r="AC54" s="283"/>
      <c r="AD54" s="136"/>
    </row>
    <row r="55" spans="1:30" s="2" customFormat="1" ht="15" customHeight="1">
      <c r="A55" s="281" t="s">
        <v>37</v>
      </c>
      <c r="B55" s="140" t="s">
        <v>93</v>
      </c>
      <c r="C55" s="146" t="s">
        <v>94</v>
      </c>
      <c r="D55" s="152" t="s">
        <v>24</v>
      </c>
      <c r="E55" s="153">
        <v>1</v>
      </c>
      <c r="F55" s="153">
        <v>80</v>
      </c>
      <c r="G55" s="154">
        <v>46</v>
      </c>
      <c r="H55" s="192"/>
      <c r="I55" s="192"/>
      <c r="J55" s="192"/>
      <c r="K55" s="192"/>
      <c r="L55" s="192">
        <v>3</v>
      </c>
      <c r="M55" s="192"/>
      <c r="N55" s="192"/>
      <c r="O55" s="210">
        <f>SUM(L55:N55)</f>
        <v>3</v>
      </c>
      <c r="P55" s="190">
        <f t="shared" si="8"/>
        <v>3</v>
      </c>
      <c r="Q55" s="190"/>
      <c r="R55" s="190"/>
      <c r="S55" s="190">
        <f t="shared" si="9"/>
        <v>3</v>
      </c>
      <c r="T55" s="145">
        <f t="shared" si="10"/>
        <v>6.9000000000000006E-2</v>
      </c>
      <c r="U55" s="145">
        <f t="shared" si="11"/>
        <v>4.4999999999999998E-2</v>
      </c>
      <c r="V55" s="155"/>
      <c r="W55" s="146"/>
      <c r="X55" s="146"/>
      <c r="Y55" s="147"/>
      <c r="Z55" s="147">
        <v>23</v>
      </c>
      <c r="AA55" s="147">
        <v>1</v>
      </c>
      <c r="AB55" s="148">
        <v>15</v>
      </c>
      <c r="AC55" s="283"/>
      <c r="AD55" s="136"/>
    </row>
    <row r="56" spans="1:30" s="2" customFormat="1" ht="15" customHeight="1">
      <c r="A56" s="281"/>
      <c r="B56" s="144"/>
      <c r="C56" s="149" t="s">
        <v>27</v>
      </c>
      <c r="D56" s="142"/>
      <c r="E56" s="143"/>
      <c r="F56" s="144"/>
      <c r="G56" s="156"/>
      <c r="H56" s="191"/>
      <c r="I56" s="191"/>
      <c r="J56" s="191"/>
      <c r="K56" s="191"/>
      <c r="L56" s="189">
        <f>SUM(L53:L55)</f>
        <v>9</v>
      </c>
      <c r="M56" s="198"/>
      <c r="N56" s="189">
        <f>SUM(N53:N55)</f>
        <v>0</v>
      </c>
      <c r="O56" s="189">
        <f>SUM(O53:O55)</f>
        <v>9</v>
      </c>
      <c r="P56" s="189">
        <f>SUM(P53:P55)</f>
        <v>9</v>
      </c>
      <c r="Q56" s="189"/>
      <c r="R56" s="189"/>
      <c r="S56" s="189">
        <f>SUM(S53:S55)</f>
        <v>9</v>
      </c>
      <c r="T56" s="151">
        <f>SUM(T53:T55)</f>
        <v>0.20700000000000002</v>
      </c>
      <c r="U56" s="151">
        <f>SUM(U53:U55)</f>
        <v>0.13500000000000001</v>
      </c>
      <c r="V56" s="144"/>
      <c r="W56" s="144"/>
      <c r="X56" s="144"/>
      <c r="Y56" s="157"/>
      <c r="Z56" s="147"/>
      <c r="AA56" s="147"/>
      <c r="AB56" s="148"/>
      <c r="AC56" s="283"/>
      <c r="AD56" s="136"/>
    </row>
    <row r="57" spans="1:30" s="2" customFormat="1" ht="15" customHeight="1">
      <c r="A57" s="275" t="s">
        <v>22</v>
      </c>
      <c r="B57" s="140" t="s">
        <v>95</v>
      </c>
      <c r="C57" s="146" t="s">
        <v>96</v>
      </c>
      <c r="D57" s="152" t="s">
        <v>24</v>
      </c>
      <c r="E57" s="155">
        <v>7</v>
      </c>
      <c r="F57" s="155">
        <v>44</v>
      </c>
      <c r="G57" s="155" t="s">
        <v>97</v>
      </c>
      <c r="H57" s="193"/>
      <c r="I57" s="193"/>
      <c r="J57" s="193"/>
      <c r="K57" s="193"/>
      <c r="L57" s="192">
        <v>170</v>
      </c>
      <c r="M57" s="192"/>
      <c r="N57" s="192"/>
      <c r="O57" s="210">
        <f>SUM(L57:N57)</f>
        <v>170</v>
      </c>
      <c r="P57" s="190">
        <f t="shared" ref="P57:P65" si="12">SUM(L57)</f>
        <v>170</v>
      </c>
      <c r="Q57" s="190"/>
      <c r="R57" s="190"/>
      <c r="S57" s="190">
        <f t="shared" ref="S57:S65" si="13">SUM(O57)</f>
        <v>170</v>
      </c>
      <c r="T57" s="220">
        <f t="shared" ref="T57:T65" si="14">(S57*Z57/1000)/AA57</f>
        <v>3.4849999999999999</v>
      </c>
      <c r="U57" s="220">
        <f t="shared" ref="U57:U65" si="15">S57*AB57/1000</f>
        <v>2.278</v>
      </c>
      <c r="V57" s="153"/>
      <c r="W57" s="153"/>
      <c r="X57" s="146"/>
      <c r="Y57" s="147"/>
      <c r="Z57" s="147">
        <v>82</v>
      </c>
      <c r="AA57" s="158">
        <v>4</v>
      </c>
      <c r="AB57" s="148">
        <v>13.4</v>
      </c>
      <c r="AC57" s="283"/>
      <c r="AD57" s="136"/>
    </row>
    <row r="58" spans="1:30" s="2" customFormat="1" ht="15" customHeight="1">
      <c r="A58" s="275" t="s">
        <v>40</v>
      </c>
      <c r="B58" s="140" t="s">
        <v>95</v>
      </c>
      <c r="C58" s="146" t="s">
        <v>96</v>
      </c>
      <c r="D58" s="152" t="s">
        <v>24</v>
      </c>
      <c r="E58" s="155">
        <v>8</v>
      </c>
      <c r="F58" s="155">
        <v>44</v>
      </c>
      <c r="G58" s="155" t="s">
        <v>97</v>
      </c>
      <c r="H58" s="193"/>
      <c r="I58" s="193"/>
      <c r="J58" s="193"/>
      <c r="K58" s="193"/>
      <c r="L58" s="190">
        <v>402</v>
      </c>
      <c r="M58" s="207">
        <v>4</v>
      </c>
      <c r="N58" s="190"/>
      <c r="O58" s="210">
        <f t="shared" ref="O58:O65" si="16">SUM(L58:N58)</f>
        <v>406</v>
      </c>
      <c r="P58" s="190">
        <f t="shared" si="12"/>
        <v>402</v>
      </c>
      <c r="Q58" s="190">
        <v>4</v>
      </c>
      <c r="R58" s="190"/>
      <c r="S58" s="190">
        <f t="shared" si="13"/>
        <v>406</v>
      </c>
      <c r="T58" s="220">
        <f t="shared" si="14"/>
        <v>8.3230000000000004</v>
      </c>
      <c r="U58" s="220">
        <f t="shared" si="15"/>
        <v>5.4404000000000003</v>
      </c>
      <c r="V58" s="153"/>
      <c r="W58" s="153"/>
      <c r="X58" s="146"/>
      <c r="Y58" s="147"/>
      <c r="Z58" s="147">
        <v>82</v>
      </c>
      <c r="AA58" s="158">
        <v>4</v>
      </c>
      <c r="AB58" s="148">
        <v>13.4</v>
      </c>
      <c r="AC58" s="283"/>
      <c r="AD58" s="136"/>
    </row>
    <row r="59" spans="1:30" s="2" customFormat="1" ht="15" customHeight="1">
      <c r="A59" s="275" t="s">
        <v>37</v>
      </c>
      <c r="B59" s="140" t="s">
        <v>95</v>
      </c>
      <c r="C59" s="146" t="s">
        <v>96</v>
      </c>
      <c r="D59" s="152" t="s">
        <v>24</v>
      </c>
      <c r="E59" s="153">
        <v>2</v>
      </c>
      <c r="F59" s="153">
        <v>56</v>
      </c>
      <c r="G59" s="153" t="s">
        <v>97</v>
      </c>
      <c r="H59" s="192"/>
      <c r="I59" s="192"/>
      <c r="J59" s="192"/>
      <c r="K59" s="192"/>
      <c r="L59" s="192">
        <v>1500</v>
      </c>
      <c r="M59" s="192">
        <v>11</v>
      </c>
      <c r="N59" s="192"/>
      <c r="O59" s="210">
        <f t="shared" si="16"/>
        <v>1511</v>
      </c>
      <c r="P59" s="190">
        <f t="shared" si="12"/>
        <v>1500</v>
      </c>
      <c r="Q59" s="190">
        <v>11</v>
      </c>
      <c r="R59" s="190"/>
      <c r="S59" s="190">
        <f t="shared" si="13"/>
        <v>1511</v>
      </c>
      <c r="T59" s="220">
        <f t="shared" si="14"/>
        <v>30.9755</v>
      </c>
      <c r="U59" s="220">
        <f t="shared" si="15"/>
        <v>20.247400000000003</v>
      </c>
      <c r="V59" s="153"/>
      <c r="W59" s="153"/>
      <c r="X59" s="146"/>
      <c r="Y59" s="147"/>
      <c r="Z59" s="147">
        <v>82</v>
      </c>
      <c r="AA59" s="158">
        <v>4</v>
      </c>
      <c r="AB59" s="148">
        <v>13.4</v>
      </c>
      <c r="AC59" s="283"/>
      <c r="AD59" s="136"/>
    </row>
    <row r="60" spans="1:30" s="2" customFormat="1" ht="15" customHeight="1">
      <c r="A60" s="275" t="s">
        <v>42</v>
      </c>
      <c r="B60" s="140" t="s">
        <v>95</v>
      </c>
      <c r="C60" s="146" t="s">
        <v>96</v>
      </c>
      <c r="D60" s="152" t="s">
        <v>24</v>
      </c>
      <c r="E60" s="153">
        <v>8</v>
      </c>
      <c r="F60" s="153">
        <v>56</v>
      </c>
      <c r="G60" s="153" t="s">
        <v>98</v>
      </c>
      <c r="H60" s="192"/>
      <c r="I60" s="192"/>
      <c r="J60" s="192"/>
      <c r="K60" s="192"/>
      <c r="L60" s="192">
        <v>336</v>
      </c>
      <c r="M60" s="192"/>
      <c r="N60" s="192"/>
      <c r="O60" s="210">
        <f t="shared" si="16"/>
        <v>336</v>
      </c>
      <c r="P60" s="190">
        <f t="shared" si="12"/>
        <v>336</v>
      </c>
      <c r="Q60" s="190"/>
      <c r="R60" s="190"/>
      <c r="S60" s="190">
        <f t="shared" si="13"/>
        <v>336</v>
      </c>
      <c r="T60" s="220">
        <f t="shared" si="14"/>
        <v>6.8879999999999999</v>
      </c>
      <c r="U60" s="220">
        <f t="shared" si="15"/>
        <v>4.5024000000000006</v>
      </c>
      <c r="V60" s="153"/>
      <c r="W60" s="153"/>
      <c r="X60" s="146"/>
      <c r="Y60" s="147"/>
      <c r="Z60" s="147">
        <v>82</v>
      </c>
      <c r="AA60" s="158">
        <v>4</v>
      </c>
      <c r="AB60" s="148">
        <v>13.4</v>
      </c>
      <c r="AC60" s="283"/>
      <c r="AD60" s="136"/>
    </row>
    <row r="61" spans="1:30" s="2" customFormat="1" ht="15" customHeight="1">
      <c r="A61" s="275" t="s">
        <v>115</v>
      </c>
      <c r="B61" s="140" t="s">
        <v>95</v>
      </c>
      <c r="C61" s="146" t="s">
        <v>99</v>
      </c>
      <c r="D61" s="152" t="s">
        <v>24</v>
      </c>
      <c r="E61" s="155">
        <v>5</v>
      </c>
      <c r="F61" s="155">
        <v>57</v>
      </c>
      <c r="G61" s="155" t="s">
        <v>98</v>
      </c>
      <c r="H61" s="193"/>
      <c r="I61" s="193"/>
      <c r="J61" s="193"/>
      <c r="K61" s="193"/>
      <c r="L61" s="193">
        <v>356</v>
      </c>
      <c r="M61" s="193"/>
      <c r="N61" s="193"/>
      <c r="O61" s="210">
        <f t="shared" si="16"/>
        <v>356</v>
      </c>
      <c r="P61" s="190">
        <f t="shared" si="12"/>
        <v>356</v>
      </c>
      <c r="Q61" s="190"/>
      <c r="R61" s="190"/>
      <c r="S61" s="190">
        <f t="shared" si="13"/>
        <v>356</v>
      </c>
      <c r="T61" s="220">
        <f t="shared" si="14"/>
        <v>7.298</v>
      </c>
      <c r="U61" s="220">
        <f t="shared" si="15"/>
        <v>4.7704000000000004</v>
      </c>
      <c r="V61" s="153"/>
      <c r="W61" s="153"/>
      <c r="X61" s="146"/>
      <c r="Y61" s="147"/>
      <c r="Z61" s="147">
        <v>82</v>
      </c>
      <c r="AA61" s="158">
        <v>4</v>
      </c>
      <c r="AB61" s="148">
        <v>13.4</v>
      </c>
      <c r="AC61" s="283"/>
      <c r="AD61" s="136"/>
    </row>
    <row r="62" spans="1:30" s="2" customFormat="1" ht="15" customHeight="1">
      <c r="A62" s="275" t="s">
        <v>116</v>
      </c>
      <c r="B62" s="140" t="s">
        <v>95</v>
      </c>
      <c r="C62" s="146" t="s">
        <v>96</v>
      </c>
      <c r="D62" s="152" t="s">
        <v>24</v>
      </c>
      <c r="E62" s="153">
        <v>1</v>
      </c>
      <c r="F62" s="153">
        <v>58</v>
      </c>
      <c r="G62" s="153" t="s">
        <v>98</v>
      </c>
      <c r="H62" s="192"/>
      <c r="I62" s="192"/>
      <c r="J62" s="192"/>
      <c r="K62" s="192"/>
      <c r="L62" s="192">
        <v>84</v>
      </c>
      <c r="M62" s="192"/>
      <c r="N62" s="192"/>
      <c r="O62" s="210">
        <f t="shared" si="16"/>
        <v>84</v>
      </c>
      <c r="P62" s="190">
        <f t="shared" si="12"/>
        <v>84</v>
      </c>
      <c r="Q62" s="190"/>
      <c r="R62" s="190"/>
      <c r="S62" s="190">
        <f t="shared" si="13"/>
        <v>84</v>
      </c>
      <c r="T62" s="220">
        <f t="shared" si="14"/>
        <v>1.722</v>
      </c>
      <c r="U62" s="220">
        <f t="shared" si="15"/>
        <v>1.1256000000000002</v>
      </c>
      <c r="V62" s="153"/>
      <c r="W62" s="153"/>
      <c r="X62" s="146"/>
      <c r="Y62" s="147"/>
      <c r="Z62" s="147">
        <v>82</v>
      </c>
      <c r="AA62" s="158">
        <v>4</v>
      </c>
      <c r="AB62" s="148">
        <v>13.4</v>
      </c>
      <c r="AC62" s="283"/>
      <c r="AD62" s="136"/>
    </row>
    <row r="63" spans="1:30" s="2" customFormat="1" ht="15" customHeight="1">
      <c r="A63" s="275" t="s">
        <v>45</v>
      </c>
      <c r="B63" s="140" t="s">
        <v>95</v>
      </c>
      <c r="C63" s="146" t="s">
        <v>96</v>
      </c>
      <c r="D63" s="152" t="s">
        <v>24</v>
      </c>
      <c r="E63" s="155">
        <v>3</v>
      </c>
      <c r="F63" s="155">
        <v>58</v>
      </c>
      <c r="G63" s="155">
        <v>375</v>
      </c>
      <c r="H63" s="193"/>
      <c r="I63" s="193"/>
      <c r="J63" s="193"/>
      <c r="K63" s="193"/>
      <c r="L63" s="193">
        <v>238</v>
      </c>
      <c r="M63" s="193"/>
      <c r="N63" s="193"/>
      <c r="O63" s="210">
        <f t="shared" si="16"/>
        <v>238</v>
      </c>
      <c r="P63" s="190">
        <f t="shared" si="12"/>
        <v>238</v>
      </c>
      <c r="Q63" s="190"/>
      <c r="R63" s="190"/>
      <c r="S63" s="190">
        <f t="shared" si="13"/>
        <v>238</v>
      </c>
      <c r="T63" s="220">
        <f t="shared" si="14"/>
        <v>4.8789999999999996</v>
      </c>
      <c r="U63" s="220">
        <f t="shared" si="15"/>
        <v>3.1892000000000005</v>
      </c>
      <c r="V63" s="153"/>
      <c r="W63" s="153"/>
      <c r="X63" s="146"/>
      <c r="Y63" s="147"/>
      <c r="Z63" s="147">
        <v>82</v>
      </c>
      <c r="AA63" s="158">
        <v>4</v>
      </c>
      <c r="AB63" s="148">
        <v>13.4</v>
      </c>
      <c r="AC63" s="283"/>
      <c r="AD63" s="136"/>
    </row>
    <row r="64" spans="1:30" s="2" customFormat="1" ht="15" customHeight="1">
      <c r="A64" s="275" t="s">
        <v>32</v>
      </c>
      <c r="B64" s="140" t="s">
        <v>95</v>
      </c>
      <c r="C64" s="146" t="s">
        <v>96</v>
      </c>
      <c r="D64" s="152" t="s">
        <v>24</v>
      </c>
      <c r="E64" s="155">
        <v>2</v>
      </c>
      <c r="F64" s="155">
        <v>59</v>
      </c>
      <c r="G64" s="155" t="s">
        <v>98</v>
      </c>
      <c r="H64" s="193"/>
      <c r="I64" s="193"/>
      <c r="J64" s="193"/>
      <c r="K64" s="193"/>
      <c r="L64" s="190">
        <v>468</v>
      </c>
      <c r="M64" s="207"/>
      <c r="N64" s="190"/>
      <c r="O64" s="210">
        <f t="shared" si="16"/>
        <v>468</v>
      </c>
      <c r="P64" s="190">
        <f t="shared" si="12"/>
        <v>468</v>
      </c>
      <c r="Q64" s="190"/>
      <c r="R64" s="190"/>
      <c r="S64" s="190">
        <f t="shared" si="13"/>
        <v>468</v>
      </c>
      <c r="T64" s="220">
        <f t="shared" si="14"/>
        <v>9.5939999999999994</v>
      </c>
      <c r="U64" s="220">
        <f t="shared" si="15"/>
        <v>6.2711999999999994</v>
      </c>
      <c r="V64" s="153"/>
      <c r="W64" s="153"/>
      <c r="X64" s="146"/>
      <c r="Y64" s="147"/>
      <c r="Z64" s="147">
        <v>82</v>
      </c>
      <c r="AA64" s="158">
        <v>4</v>
      </c>
      <c r="AB64" s="148">
        <v>13.4</v>
      </c>
      <c r="AC64" s="283"/>
      <c r="AD64" s="136"/>
    </row>
    <row r="65" spans="1:30" s="2" customFormat="1" ht="15" customHeight="1">
      <c r="A65" s="275" t="s">
        <v>117</v>
      </c>
      <c r="B65" s="140" t="s">
        <v>95</v>
      </c>
      <c r="C65" s="146" t="s">
        <v>96</v>
      </c>
      <c r="D65" s="152" t="s">
        <v>24</v>
      </c>
      <c r="E65" s="153">
        <v>9</v>
      </c>
      <c r="F65" s="153">
        <v>59</v>
      </c>
      <c r="G65" s="153">
        <v>375</v>
      </c>
      <c r="H65" s="192"/>
      <c r="I65" s="192"/>
      <c r="J65" s="192"/>
      <c r="K65" s="192"/>
      <c r="L65" s="190">
        <v>752</v>
      </c>
      <c r="M65" s="207"/>
      <c r="N65" s="190"/>
      <c r="O65" s="210">
        <f t="shared" si="16"/>
        <v>752</v>
      </c>
      <c r="P65" s="190">
        <f t="shared" si="12"/>
        <v>752</v>
      </c>
      <c r="Q65" s="190"/>
      <c r="R65" s="190"/>
      <c r="S65" s="190">
        <f t="shared" si="13"/>
        <v>752</v>
      </c>
      <c r="T65" s="220">
        <f t="shared" si="14"/>
        <v>15.416</v>
      </c>
      <c r="U65" s="220">
        <f t="shared" si="15"/>
        <v>10.0768</v>
      </c>
      <c r="V65" s="153"/>
      <c r="W65" s="153"/>
      <c r="X65" s="146"/>
      <c r="Y65" s="147"/>
      <c r="Z65" s="147">
        <v>82</v>
      </c>
      <c r="AA65" s="158">
        <v>4</v>
      </c>
      <c r="AB65" s="148">
        <v>13.4</v>
      </c>
      <c r="AC65" s="283"/>
      <c r="AD65" s="136"/>
    </row>
    <row r="66" spans="1:30" s="2" customFormat="1" ht="15" customHeight="1">
      <c r="A66" s="275"/>
      <c r="B66" s="144"/>
      <c r="C66" s="150" t="s">
        <v>27</v>
      </c>
      <c r="D66" s="142"/>
      <c r="E66" s="143"/>
      <c r="F66" s="144"/>
      <c r="G66" s="156"/>
      <c r="H66" s="191"/>
      <c r="I66" s="191"/>
      <c r="J66" s="191"/>
      <c r="K66" s="191"/>
      <c r="L66" s="189">
        <f>SUM(L57:L65)</f>
        <v>4306</v>
      </c>
      <c r="M66" s="189">
        <f>SUM(M58:M65)</f>
        <v>15</v>
      </c>
      <c r="N66" s="189">
        <f t="shared" ref="N66" si="17">SUM(N62:N65)</f>
        <v>0</v>
      </c>
      <c r="O66" s="189">
        <f>SUM(L66+M66+N66)</f>
        <v>4321</v>
      </c>
      <c r="P66" s="189">
        <f>SUM(P57:P65)</f>
        <v>4306</v>
      </c>
      <c r="Q66" s="189"/>
      <c r="R66" s="189"/>
      <c r="S66" s="189">
        <f>SUM(S57:S65)</f>
        <v>4321</v>
      </c>
      <c r="T66" s="151">
        <f>SUM(T62:T65)</f>
        <v>31.611000000000001</v>
      </c>
      <c r="U66" s="151">
        <f>SUM(U62:U65)</f>
        <v>20.662800000000001</v>
      </c>
      <c r="V66" s="144"/>
      <c r="W66" s="144"/>
      <c r="X66" s="144"/>
      <c r="Y66" s="157"/>
      <c r="Z66" s="147"/>
      <c r="AA66" s="147"/>
      <c r="AB66" s="148"/>
      <c r="AC66" s="283"/>
      <c r="AD66" s="136"/>
    </row>
    <row r="67" spans="1:30" s="4" customFormat="1" ht="15" customHeight="1">
      <c r="A67" s="284">
        <v>1</v>
      </c>
      <c r="B67" s="144"/>
      <c r="C67" s="146" t="s">
        <v>100</v>
      </c>
      <c r="D67" s="152" t="s">
        <v>24</v>
      </c>
      <c r="E67" s="155">
        <v>3</v>
      </c>
      <c r="F67" s="155">
        <v>56</v>
      </c>
      <c r="G67" s="155" t="s">
        <v>101</v>
      </c>
      <c r="H67" s="193"/>
      <c r="I67" s="193"/>
      <c r="J67" s="193"/>
      <c r="K67" s="193"/>
      <c r="L67" s="192">
        <v>76</v>
      </c>
      <c r="M67" s="192"/>
      <c r="N67" s="192"/>
      <c r="O67" s="210">
        <f>SUM(L67:N67)</f>
        <v>76</v>
      </c>
      <c r="P67" s="190">
        <f t="shared" ref="P67:P68" si="18">SUM(L67)</f>
        <v>76</v>
      </c>
      <c r="Q67" s="190"/>
      <c r="R67" s="190"/>
      <c r="S67" s="190">
        <f t="shared" ref="S67:S68" si="19">SUM(O67)</f>
        <v>76</v>
      </c>
      <c r="T67" s="220">
        <f t="shared" ref="T67:T68" si="20">(S67*Z67/1000)/AA67</f>
        <v>1.5580000000000001</v>
      </c>
      <c r="U67" s="220">
        <f t="shared" ref="U67:U68" si="21">S67*AB67/1000</f>
        <v>1.0184</v>
      </c>
      <c r="V67" s="153"/>
      <c r="W67" s="153"/>
      <c r="X67" s="146"/>
      <c r="Y67" s="147"/>
      <c r="Z67" s="147">
        <v>82</v>
      </c>
      <c r="AA67" s="158">
        <v>4</v>
      </c>
      <c r="AB67" s="148">
        <v>13.4</v>
      </c>
      <c r="AC67" s="285"/>
      <c r="AD67" s="159"/>
    </row>
    <row r="68" spans="1:30" s="4" customFormat="1" ht="15" customHeight="1">
      <c r="A68" s="284">
        <v>2</v>
      </c>
      <c r="B68" s="144"/>
      <c r="C68" s="146" t="s">
        <v>100</v>
      </c>
      <c r="D68" s="152" t="s">
        <v>24</v>
      </c>
      <c r="E68" s="153">
        <v>1</v>
      </c>
      <c r="F68" s="153">
        <v>58</v>
      </c>
      <c r="G68" s="153" t="s">
        <v>101</v>
      </c>
      <c r="H68" s="192"/>
      <c r="I68" s="192"/>
      <c r="J68" s="192"/>
      <c r="K68" s="192"/>
      <c r="L68" s="192">
        <v>141</v>
      </c>
      <c r="M68" s="192"/>
      <c r="N68" s="192"/>
      <c r="O68" s="210">
        <f>SUM(L68:N68)</f>
        <v>141</v>
      </c>
      <c r="P68" s="190">
        <f t="shared" si="18"/>
        <v>141</v>
      </c>
      <c r="Q68" s="190"/>
      <c r="R68" s="190"/>
      <c r="S68" s="190">
        <f t="shared" si="19"/>
        <v>141</v>
      </c>
      <c r="T68" s="220">
        <f t="shared" si="20"/>
        <v>2.8904999999999998</v>
      </c>
      <c r="U68" s="220">
        <f t="shared" si="21"/>
        <v>1.8894000000000002</v>
      </c>
      <c r="V68" s="153"/>
      <c r="W68" s="153"/>
      <c r="X68" s="146"/>
      <c r="Y68" s="147"/>
      <c r="Z68" s="147">
        <v>82</v>
      </c>
      <c r="AA68" s="158">
        <v>4</v>
      </c>
      <c r="AB68" s="148">
        <v>13.4</v>
      </c>
      <c r="AC68" s="286"/>
      <c r="AD68" s="159"/>
    </row>
    <row r="69" spans="1:30" s="3" customFormat="1" ht="15">
      <c r="A69" s="287"/>
      <c r="B69" s="229"/>
      <c r="C69" s="150" t="s">
        <v>27</v>
      </c>
      <c r="D69" s="142"/>
      <c r="E69" s="143"/>
      <c r="F69" s="144"/>
      <c r="G69" s="156"/>
      <c r="H69" s="191"/>
      <c r="I69" s="191"/>
      <c r="J69" s="191"/>
      <c r="K69" s="191"/>
      <c r="L69" s="189">
        <f>SUM(L67:L68)</f>
        <v>217</v>
      </c>
      <c r="M69" s="189"/>
      <c r="N69" s="189"/>
      <c r="O69" s="189">
        <f>SUM(L69+M69+N69)</f>
        <v>217</v>
      </c>
      <c r="P69" s="189">
        <f>SUM(P67:P68)</f>
        <v>217</v>
      </c>
      <c r="Q69" s="189"/>
      <c r="R69" s="189"/>
      <c r="S69" s="189">
        <f>SUM(S67:S68)</f>
        <v>217</v>
      </c>
      <c r="T69" s="160">
        <f>SUM(T67:T68)</f>
        <v>4.4485000000000001</v>
      </c>
      <c r="U69" s="160">
        <f>SUM(U67:U68)</f>
        <v>2.9077999999999999</v>
      </c>
      <c r="V69" s="144"/>
      <c r="W69" s="144"/>
      <c r="X69" s="144"/>
      <c r="Y69" s="157"/>
      <c r="Z69" s="147"/>
      <c r="AA69" s="147"/>
      <c r="AB69" s="148"/>
      <c r="AC69" s="283"/>
      <c r="AD69" s="161"/>
    </row>
    <row r="70" spans="1:30" s="3" customFormat="1" ht="16.5" customHeight="1">
      <c r="A70" s="287">
        <v>1</v>
      </c>
      <c r="B70" s="229"/>
      <c r="C70" s="162" t="s">
        <v>114</v>
      </c>
      <c r="D70" s="152" t="s">
        <v>24</v>
      </c>
      <c r="E70" s="155">
        <v>1</v>
      </c>
      <c r="F70" s="155">
        <v>85</v>
      </c>
      <c r="G70" s="163">
        <v>121</v>
      </c>
      <c r="H70" s="194"/>
      <c r="I70" s="194"/>
      <c r="J70" s="194"/>
      <c r="K70" s="194"/>
      <c r="L70" s="192">
        <v>38</v>
      </c>
      <c r="M70" s="192"/>
      <c r="N70" s="192"/>
      <c r="O70" s="210">
        <f t="shared" ref="O70" si="22">SUM(L70:N70)</f>
        <v>38</v>
      </c>
      <c r="P70" s="190">
        <f t="shared" ref="P70" si="23">SUM(L70)</f>
        <v>38</v>
      </c>
      <c r="Q70" s="190"/>
      <c r="R70" s="190"/>
      <c r="S70" s="190">
        <f t="shared" ref="S70" si="24">SUM(O70)</f>
        <v>38</v>
      </c>
      <c r="T70" s="220">
        <f t="shared" ref="T70" si="25">(S70*Z70/1000)/AA70</f>
        <v>1.71</v>
      </c>
      <c r="U70" s="220">
        <f t="shared" ref="U70" si="26">S70*AB70/1000</f>
        <v>1.52</v>
      </c>
      <c r="V70" s="155"/>
      <c r="W70" s="164"/>
      <c r="X70" s="158"/>
      <c r="Y70" s="158"/>
      <c r="Z70" s="165">
        <v>45</v>
      </c>
      <c r="AA70" s="165">
        <v>1</v>
      </c>
      <c r="AB70" s="148">
        <v>40</v>
      </c>
      <c r="AC70" s="288"/>
      <c r="AD70" s="161"/>
    </row>
    <row r="71" spans="1:30" ht="16.5" customHeight="1">
      <c r="A71" s="287">
        <v>2</v>
      </c>
      <c r="B71" s="230"/>
      <c r="C71" s="162" t="s">
        <v>102</v>
      </c>
      <c r="D71" s="152" t="s">
        <v>24</v>
      </c>
      <c r="E71" s="155">
        <v>2</v>
      </c>
      <c r="F71" s="155">
        <v>85</v>
      </c>
      <c r="G71" s="155">
        <v>121</v>
      </c>
      <c r="H71" s="193"/>
      <c r="I71" s="193"/>
      <c r="J71" s="193"/>
      <c r="K71" s="193"/>
      <c r="L71" s="192">
        <v>46</v>
      </c>
      <c r="M71" s="192"/>
      <c r="N71" s="192"/>
      <c r="O71" s="210">
        <f>SUM(L71:N71)</f>
        <v>46</v>
      </c>
      <c r="P71" s="190">
        <f>SUM(L71)</f>
        <v>46</v>
      </c>
      <c r="Q71" s="190"/>
      <c r="R71" s="190"/>
      <c r="S71" s="190">
        <f>SUM(O71)</f>
        <v>46</v>
      </c>
      <c r="T71" s="220">
        <f>(S71*Z71/1000)/AA71</f>
        <v>2.0699999999999998</v>
      </c>
      <c r="U71" s="220">
        <f>S71*AB71/1000</f>
        <v>1.84</v>
      </c>
      <c r="V71" s="155"/>
      <c r="W71" s="164"/>
      <c r="X71" s="158"/>
      <c r="Y71" s="158"/>
      <c r="Z71" s="165">
        <v>45</v>
      </c>
      <c r="AA71" s="165">
        <v>1</v>
      </c>
      <c r="AB71" s="148">
        <v>40</v>
      </c>
      <c r="AC71" s="288"/>
      <c r="AD71" s="127"/>
    </row>
    <row r="72" spans="1:30" ht="16.5" customHeight="1">
      <c r="A72" s="287">
        <v>3</v>
      </c>
      <c r="B72" s="230"/>
      <c r="C72" s="162" t="s">
        <v>103</v>
      </c>
      <c r="D72" s="152" t="s">
        <v>24</v>
      </c>
      <c r="E72" s="155">
        <v>11</v>
      </c>
      <c r="F72" s="155">
        <v>84</v>
      </c>
      <c r="G72" s="163" t="s">
        <v>28</v>
      </c>
      <c r="H72" s="194"/>
      <c r="I72" s="194"/>
      <c r="J72" s="194"/>
      <c r="K72" s="194"/>
      <c r="L72" s="192">
        <v>36</v>
      </c>
      <c r="M72" s="192"/>
      <c r="N72" s="192"/>
      <c r="O72" s="210">
        <f t="shared" ref="O72" si="27">SUM(L72:N72)</f>
        <v>36</v>
      </c>
      <c r="P72" s="190">
        <f t="shared" ref="P72" si="28">SUM(L72)</f>
        <v>36</v>
      </c>
      <c r="Q72" s="190"/>
      <c r="R72" s="190"/>
      <c r="S72" s="190">
        <f t="shared" ref="S72:S76" si="29">SUM(O72)</f>
        <v>36</v>
      </c>
      <c r="T72" s="220">
        <f t="shared" ref="T72" si="30">(S72*Z72/1000)/AA72</f>
        <v>1.62</v>
      </c>
      <c r="U72" s="220">
        <f t="shared" ref="U72" si="31">S72*AB72/1000</f>
        <v>1.44</v>
      </c>
      <c r="V72" s="155"/>
      <c r="W72" s="164"/>
      <c r="X72" s="158"/>
      <c r="Y72" s="158"/>
      <c r="Z72" s="165">
        <v>45</v>
      </c>
      <c r="AA72" s="165">
        <v>1</v>
      </c>
      <c r="AB72" s="148">
        <v>40</v>
      </c>
      <c r="AC72" s="288"/>
      <c r="AD72" s="127"/>
    </row>
    <row r="73" spans="1:30" s="6" customFormat="1" ht="15">
      <c r="A73" s="289"/>
      <c r="B73" s="231"/>
      <c r="C73" s="150" t="s">
        <v>27</v>
      </c>
      <c r="D73" s="166"/>
      <c r="E73" s="167"/>
      <c r="F73" s="167"/>
      <c r="G73" s="168"/>
      <c r="H73" s="195"/>
      <c r="I73" s="195"/>
      <c r="J73" s="195"/>
      <c r="K73" s="195"/>
      <c r="L73" s="211">
        <f>SUM(L70:L72)</f>
        <v>120</v>
      </c>
      <c r="M73" s="211"/>
      <c r="N73" s="211"/>
      <c r="O73" s="212">
        <f>SUM(O70:O72)</f>
        <v>120</v>
      </c>
      <c r="P73" s="189">
        <f>SUM(P70:P72)</f>
        <v>120</v>
      </c>
      <c r="Q73" s="189"/>
      <c r="R73" s="189"/>
      <c r="S73" s="189">
        <f t="shared" si="29"/>
        <v>120</v>
      </c>
      <c r="T73" s="221">
        <f>SUM(T70:T72)</f>
        <v>5.4</v>
      </c>
      <c r="U73" s="221">
        <f>SUM(U70:U72)</f>
        <v>4.8000000000000007</v>
      </c>
      <c r="V73" s="167"/>
      <c r="W73" s="170"/>
      <c r="X73" s="171"/>
      <c r="Y73" s="171"/>
      <c r="Z73" s="172"/>
      <c r="AA73" s="172"/>
      <c r="AB73" s="173"/>
      <c r="AC73" s="290"/>
      <c r="AD73" s="174"/>
    </row>
    <row r="74" spans="1:30" ht="15">
      <c r="A74" s="287">
        <v>1</v>
      </c>
      <c r="B74" s="230"/>
      <c r="C74" s="162" t="s">
        <v>104</v>
      </c>
      <c r="D74" s="152" t="s">
        <v>24</v>
      </c>
      <c r="E74" s="155">
        <v>4</v>
      </c>
      <c r="F74" s="155">
        <v>63</v>
      </c>
      <c r="G74" s="175" t="s">
        <v>105</v>
      </c>
      <c r="H74" s="193"/>
      <c r="I74" s="193"/>
      <c r="J74" s="193"/>
      <c r="K74" s="193"/>
      <c r="L74" s="192">
        <v>313</v>
      </c>
      <c r="M74" s="192"/>
      <c r="N74" s="192"/>
      <c r="O74" s="210">
        <f t="shared" ref="O74:O75" si="32">SUM(L74:N74)</f>
        <v>313</v>
      </c>
      <c r="P74" s="190">
        <f t="shared" ref="P74:P75" si="33">SUM(L74)</f>
        <v>313</v>
      </c>
      <c r="Q74" s="190"/>
      <c r="R74" s="190"/>
      <c r="S74" s="190">
        <f t="shared" si="29"/>
        <v>313</v>
      </c>
      <c r="T74" s="220">
        <f t="shared" ref="T74:T75" si="34">(S74*Z74/1000)/AA74</f>
        <v>15.65</v>
      </c>
      <c r="U74" s="220">
        <f t="shared" ref="U74:U75" si="35">S74*AB74/1000</f>
        <v>14.085000000000001</v>
      </c>
      <c r="V74" s="153"/>
      <c r="W74" s="155"/>
      <c r="X74" s="147"/>
      <c r="Y74" s="147"/>
      <c r="Z74" s="165">
        <v>100</v>
      </c>
      <c r="AA74" s="165">
        <v>2</v>
      </c>
      <c r="AB74" s="148">
        <v>45</v>
      </c>
      <c r="AC74" s="288"/>
      <c r="AD74" s="127"/>
    </row>
    <row r="75" spans="1:30" ht="15">
      <c r="A75" s="287">
        <v>2</v>
      </c>
      <c r="B75" s="230"/>
      <c r="C75" s="162" t="s">
        <v>104</v>
      </c>
      <c r="D75" s="152" t="s">
        <v>24</v>
      </c>
      <c r="E75" s="176">
        <v>53</v>
      </c>
      <c r="F75" s="176">
        <v>73</v>
      </c>
      <c r="G75" s="176">
        <v>948</v>
      </c>
      <c r="H75" s="196"/>
      <c r="I75" s="196"/>
      <c r="J75" s="196"/>
      <c r="K75" s="196"/>
      <c r="L75" s="192">
        <v>2</v>
      </c>
      <c r="M75" s="192"/>
      <c r="N75" s="192"/>
      <c r="O75" s="210">
        <f t="shared" si="32"/>
        <v>2</v>
      </c>
      <c r="P75" s="190">
        <f t="shared" si="33"/>
        <v>2</v>
      </c>
      <c r="Q75" s="190"/>
      <c r="R75" s="190"/>
      <c r="S75" s="190">
        <f t="shared" si="29"/>
        <v>2</v>
      </c>
      <c r="T75" s="220">
        <f t="shared" si="34"/>
        <v>0.1</v>
      </c>
      <c r="U75" s="220">
        <f t="shared" si="35"/>
        <v>0.09</v>
      </c>
      <c r="V75" s="153"/>
      <c r="W75" s="155"/>
      <c r="X75" s="147"/>
      <c r="Y75" s="147"/>
      <c r="Z75" s="165">
        <v>100</v>
      </c>
      <c r="AA75" s="165">
        <v>2</v>
      </c>
      <c r="AB75" s="148">
        <v>45</v>
      </c>
      <c r="AC75" s="288"/>
      <c r="AD75" s="127"/>
    </row>
    <row r="76" spans="1:30" s="6" customFormat="1" ht="15">
      <c r="A76" s="289"/>
      <c r="B76" s="231"/>
      <c r="C76" s="150" t="s">
        <v>27</v>
      </c>
      <c r="D76" s="166"/>
      <c r="E76" s="177"/>
      <c r="F76" s="177"/>
      <c r="G76" s="177"/>
      <c r="H76" s="197"/>
      <c r="I76" s="197"/>
      <c r="J76" s="197"/>
      <c r="K76" s="197"/>
      <c r="L76" s="211">
        <f>SUM(L74:L75)</f>
        <v>315</v>
      </c>
      <c r="M76" s="211"/>
      <c r="N76" s="211"/>
      <c r="O76" s="212">
        <f>SUM(O74:O75)</f>
        <v>315</v>
      </c>
      <c r="P76" s="189">
        <f>SUM(P74:P75)</f>
        <v>315</v>
      </c>
      <c r="Q76" s="189"/>
      <c r="R76" s="189"/>
      <c r="S76" s="189">
        <f t="shared" si="29"/>
        <v>315</v>
      </c>
      <c r="T76" s="221">
        <f>SUM(T74:T75)</f>
        <v>15.75</v>
      </c>
      <c r="U76" s="221">
        <f>SUM(U74:U75)</f>
        <v>14.175000000000001</v>
      </c>
      <c r="V76" s="178"/>
      <c r="W76" s="167"/>
      <c r="X76" s="169"/>
      <c r="Y76" s="169"/>
      <c r="Z76" s="172"/>
      <c r="AA76" s="172"/>
      <c r="AB76" s="173"/>
      <c r="AC76" s="290"/>
      <c r="AD76" s="174"/>
    </row>
    <row r="77" spans="1:30" ht="15">
      <c r="A77" s="284">
        <v>1</v>
      </c>
      <c r="B77" s="140" t="s">
        <v>106</v>
      </c>
      <c r="C77" s="146" t="s">
        <v>107</v>
      </c>
      <c r="D77" s="152" t="s">
        <v>24</v>
      </c>
      <c r="E77" s="153">
        <v>30</v>
      </c>
      <c r="F77" s="153">
        <v>41</v>
      </c>
      <c r="G77" s="153" t="s">
        <v>108</v>
      </c>
      <c r="H77" s="192"/>
      <c r="I77" s="192"/>
      <c r="J77" s="192"/>
      <c r="K77" s="192"/>
      <c r="L77" s="213">
        <v>660</v>
      </c>
      <c r="M77" s="192"/>
      <c r="N77" s="192"/>
      <c r="O77" s="210">
        <f t="shared" ref="O77" si="36">SUM(L77:N77)</f>
        <v>660</v>
      </c>
      <c r="P77" s="190">
        <f t="shared" ref="P77:P88" si="37">SUM(L77)</f>
        <v>660</v>
      </c>
      <c r="Q77" s="190"/>
      <c r="R77" s="190"/>
      <c r="S77" s="190">
        <f t="shared" ref="S77:S88" si="38">SUM(O77)</f>
        <v>660</v>
      </c>
      <c r="T77" s="220">
        <f t="shared" ref="T77:T88" si="39">(S77*Z77/1000)/AA77</f>
        <v>5.6374999999999995E-2</v>
      </c>
      <c r="U77" s="220">
        <f t="shared" ref="U77:U88" si="40">S77*AB77/1000</f>
        <v>4.6200000000000005E-2</v>
      </c>
      <c r="V77" s="153"/>
      <c r="W77" s="146"/>
      <c r="X77" s="146"/>
      <c r="Y77" s="147"/>
      <c r="Z77" s="147">
        <v>41</v>
      </c>
      <c r="AA77" s="147">
        <v>480</v>
      </c>
      <c r="AB77" s="148">
        <v>7.0000000000000007E-2</v>
      </c>
      <c r="AC77" s="286"/>
      <c r="AD77" s="179"/>
    </row>
    <row r="78" spans="1:30" ht="15">
      <c r="A78" s="284">
        <v>2</v>
      </c>
      <c r="B78" s="140" t="s">
        <v>106</v>
      </c>
      <c r="C78" s="146" t="s">
        <v>107</v>
      </c>
      <c r="D78" s="152" t="s">
        <v>24</v>
      </c>
      <c r="E78" s="153">
        <v>2</v>
      </c>
      <c r="F78" s="153">
        <v>58</v>
      </c>
      <c r="G78" s="153">
        <v>144</v>
      </c>
      <c r="H78" s="192"/>
      <c r="I78" s="192"/>
      <c r="J78" s="192"/>
      <c r="K78" s="192"/>
      <c r="L78" s="213">
        <v>482</v>
      </c>
      <c r="M78" s="192"/>
      <c r="N78" s="192"/>
      <c r="O78" s="210">
        <f>SUM(L78:N78)</f>
        <v>482</v>
      </c>
      <c r="P78" s="190">
        <f>SUM(L78)</f>
        <v>482</v>
      </c>
      <c r="Q78" s="190"/>
      <c r="R78" s="190"/>
      <c r="S78" s="190">
        <f>SUM(O78)</f>
        <v>482</v>
      </c>
      <c r="T78" s="220">
        <f>(S78*Z78/1000)/AA78</f>
        <v>4.1170833333333337E-2</v>
      </c>
      <c r="U78" s="220">
        <f>S78*AB78/1000</f>
        <v>3.3739999999999999E-2</v>
      </c>
      <c r="V78" s="153"/>
      <c r="W78" s="146"/>
      <c r="X78" s="146"/>
      <c r="Y78" s="147"/>
      <c r="Z78" s="147">
        <v>41</v>
      </c>
      <c r="AA78" s="147">
        <v>480</v>
      </c>
      <c r="AB78" s="148">
        <v>7.0000000000000007E-2</v>
      </c>
      <c r="AC78" s="286"/>
      <c r="AD78" s="179"/>
    </row>
    <row r="79" spans="1:30" ht="15">
      <c r="A79" s="284">
        <v>3</v>
      </c>
      <c r="B79" s="140" t="s">
        <v>106</v>
      </c>
      <c r="C79" s="146" t="s">
        <v>107</v>
      </c>
      <c r="D79" s="152" t="s">
        <v>24</v>
      </c>
      <c r="E79" s="153">
        <v>1</v>
      </c>
      <c r="F79" s="153">
        <v>41</v>
      </c>
      <c r="G79" s="153" t="s">
        <v>108</v>
      </c>
      <c r="H79" s="192"/>
      <c r="I79" s="192"/>
      <c r="J79" s="192"/>
      <c r="K79" s="192"/>
      <c r="L79" s="213">
        <v>1220</v>
      </c>
      <c r="M79" s="192"/>
      <c r="N79" s="192"/>
      <c r="O79" s="210">
        <f t="shared" ref="O79:O81" si="41">SUM(L79:N79)</f>
        <v>1220</v>
      </c>
      <c r="P79" s="190">
        <f t="shared" si="37"/>
        <v>1220</v>
      </c>
      <c r="Q79" s="190"/>
      <c r="R79" s="190"/>
      <c r="S79" s="190">
        <f t="shared" si="38"/>
        <v>1220</v>
      </c>
      <c r="T79" s="220">
        <f t="shared" si="39"/>
        <v>0.10420833333333333</v>
      </c>
      <c r="U79" s="220">
        <f t="shared" si="40"/>
        <v>8.5400000000000004E-2</v>
      </c>
      <c r="V79" s="153"/>
      <c r="W79" s="146"/>
      <c r="X79" s="146"/>
      <c r="Y79" s="147"/>
      <c r="Z79" s="147">
        <v>41</v>
      </c>
      <c r="AA79" s="147">
        <v>480</v>
      </c>
      <c r="AB79" s="148">
        <v>7.0000000000000007E-2</v>
      </c>
      <c r="AC79" s="286"/>
      <c r="AD79" s="179"/>
    </row>
    <row r="80" spans="1:30" ht="15">
      <c r="A80" s="284">
        <v>4</v>
      </c>
      <c r="B80" s="140" t="s">
        <v>106</v>
      </c>
      <c r="C80" s="146" t="s">
        <v>107</v>
      </c>
      <c r="D80" s="152" t="s">
        <v>24</v>
      </c>
      <c r="E80" s="152">
        <v>17</v>
      </c>
      <c r="F80" s="153">
        <v>55</v>
      </c>
      <c r="G80" s="153">
        <v>3144</v>
      </c>
      <c r="H80" s="192"/>
      <c r="I80" s="192"/>
      <c r="J80" s="192"/>
      <c r="K80" s="192"/>
      <c r="L80" s="213">
        <v>460</v>
      </c>
      <c r="M80" s="192"/>
      <c r="N80" s="192"/>
      <c r="O80" s="210">
        <f t="shared" si="41"/>
        <v>460</v>
      </c>
      <c r="P80" s="214">
        <f>SUM(M80:O80)</f>
        <v>460</v>
      </c>
      <c r="Q80" s="190"/>
      <c r="R80" s="190"/>
      <c r="S80" s="190">
        <f t="shared" si="38"/>
        <v>460</v>
      </c>
      <c r="T80" s="220">
        <f t="shared" ref="T80" si="42">(S80*Z80/1000)/AA80</f>
        <v>3.9291666666666662E-2</v>
      </c>
      <c r="U80" s="220">
        <f t="shared" ref="U80" si="43">S80*AB80/1000</f>
        <v>3.2199999999999999E-2</v>
      </c>
      <c r="V80" s="153"/>
      <c r="W80" s="153"/>
      <c r="X80" s="146"/>
      <c r="Y80" s="146"/>
      <c r="Z80" s="147">
        <v>41</v>
      </c>
      <c r="AA80" s="147">
        <v>480</v>
      </c>
      <c r="AB80" s="148">
        <v>7.0000000000000007E-2</v>
      </c>
      <c r="AC80" s="291"/>
      <c r="AD80" s="179"/>
    </row>
    <row r="81" spans="1:30" ht="15">
      <c r="A81" s="284">
        <v>5</v>
      </c>
      <c r="B81" s="140" t="s">
        <v>106</v>
      </c>
      <c r="C81" s="146" t="s">
        <v>107</v>
      </c>
      <c r="D81" s="152" t="s">
        <v>24</v>
      </c>
      <c r="E81" s="152">
        <v>1</v>
      </c>
      <c r="F81" s="153">
        <v>43</v>
      </c>
      <c r="G81" s="153" t="s">
        <v>108</v>
      </c>
      <c r="H81" s="192"/>
      <c r="I81" s="192"/>
      <c r="J81" s="192"/>
      <c r="K81" s="192"/>
      <c r="L81" s="213">
        <v>480</v>
      </c>
      <c r="M81" s="192"/>
      <c r="N81" s="192"/>
      <c r="O81" s="210">
        <f t="shared" si="41"/>
        <v>480</v>
      </c>
      <c r="P81" s="214">
        <f>SUM(M81:O81)</f>
        <v>480</v>
      </c>
      <c r="Q81" s="190"/>
      <c r="R81" s="190"/>
      <c r="S81" s="190">
        <f t="shared" si="38"/>
        <v>480</v>
      </c>
      <c r="T81" s="220">
        <f t="shared" ref="T81" si="44">(S81*Z81/1000)/AA81</f>
        <v>4.1000000000000002E-2</v>
      </c>
      <c r="U81" s="220">
        <f t="shared" ref="U81" si="45">S81*AB81/1000</f>
        <v>3.3600000000000005E-2</v>
      </c>
      <c r="V81" s="153"/>
      <c r="W81" s="153"/>
      <c r="X81" s="146"/>
      <c r="Y81" s="146"/>
      <c r="Z81" s="147">
        <v>41</v>
      </c>
      <c r="AA81" s="147">
        <v>480</v>
      </c>
      <c r="AB81" s="148">
        <v>7.0000000000000007E-2</v>
      </c>
      <c r="AC81" s="291"/>
      <c r="AD81" s="179"/>
    </row>
    <row r="82" spans="1:30" ht="15">
      <c r="A82" s="284">
        <v>6</v>
      </c>
      <c r="B82" s="140" t="s">
        <v>106</v>
      </c>
      <c r="C82" s="146" t="s">
        <v>107</v>
      </c>
      <c r="D82" s="152" t="s">
        <v>24</v>
      </c>
      <c r="E82" s="153">
        <v>1</v>
      </c>
      <c r="F82" s="153">
        <v>53</v>
      </c>
      <c r="G82" s="153">
        <v>144</v>
      </c>
      <c r="H82" s="192"/>
      <c r="I82" s="192"/>
      <c r="J82" s="192"/>
      <c r="K82" s="192"/>
      <c r="L82" s="213">
        <v>1824</v>
      </c>
      <c r="M82" s="192"/>
      <c r="N82" s="192"/>
      <c r="O82" s="210">
        <f>SUM(L82:N82)</f>
        <v>1824</v>
      </c>
      <c r="P82" s="190">
        <f>SUM(L82)</f>
        <v>1824</v>
      </c>
      <c r="Q82" s="190"/>
      <c r="R82" s="190"/>
      <c r="S82" s="190">
        <f>SUM(O82)</f>
        <v>1824</v>
      </c>
      <c r="T82" s="220">
        <f>(S82*Z82/1000)/AA82</f>
        <v>0.15580000000000002</v>
      </c>
      <c r="U82" s="220">
        <f>S82*AB82/1000</f>
        <v>0.12768000000000002</v>
      </c>
      <c r="V82" s="153"/>
      <c r="W82" s="146"/>
      <c r="X82" s="146"/>
      <c r="Y82" s="147"/>
      <c r="Z82" s="147">
        <v>41</v>
      </c>
      <c r="AA82" s="147">
        <v>480</v>
      </c>
      <c r="AB82" s="148">
        <v>7.0000000000000007E-2</v>
      </c>
      <c r="AC82" s="286"/>
      <c r="AD82" s="179"/>
    </row>
    <row r="83" spans="1:30" ht="15">
      <c r="A83" s="284">
        <v>7</v>
      </c>
      <c r="B83" s="140" t="s">
        <v>106</v>
      </c>
      <c r="C83" s="146" t="s">
        <v>107</v>
      </c>
      <c r="D83" s="152" t="s">
        <v>24</v>
      </c>
      <c r="E83" s="153">
        <v>28</v>
      </c>
      <c r="F83" s="153">
        <v>54</v>
      </c>
      <c r="G83" s="153">
        <v>144</v>
      </c>
      <c r="H83" s="192"/>
      <c r="I83" s="192"/>
      <c r="J83" s="192"/>
      <c r="K83" s="192"/>
      <c r="L83" s="213">
        <v>120</v>
      </c>
      <c r="M83" s="192"/>
      <c r="N83" s="192"/>
      <c r="O83" s="210">
        <f>SUM(L83:N83)</f>
        <v>120</v>
      </c>
      <c r="P83" s="190">
        <f>SUM(L83)</f>
        <v>120</v>
      </c>
      <c r="Q83" s="190"/>
      <c r="R83" s="190"/>
      <c r="S83" s="190">
        <f>SUM(O83)</f>
        <v>120</v>
      </c>
      <c r="T83" s="220">
        <f>(S83*Z83/1000)/AA83</f>
        <v>1.025E-2</v>
      </c>
      <c r="U83" s="220">
        <f>S83*AB83/1000</f>
        <v>8.4000000000000012E-3</v>
      </c>
      <c r="V83" s="153"/>
      <c r="W83" s="146"/>
      <c r="X83" s="146"/>
      <c r="Y83" s="147"/>
      <c r="Z83" s="147">
        <v>41</v>
      </c>
      <c r="AA83" s="147">
        <v>480</v>
      </c>
      <c r="AB83" s="148">
        <v>7.0000000000000007E-2</v>
      </c>
      <c r="AC83" s="286"/>
      <c r="AD83" s="179"/>
    </row>
    <row r="84" spans="1:30" ht="15">
      <c r="A84" s="284">
        <v>8</v>
      </c>
      <c r="B84" s="140" t="s">
        <v>106</v>
      </c>
      <c r="C84" s="146" t="s">
        <v>107</v>
      </c>
      <c r="D84" s="152" t="s">
        <v>24</v>
      </c>
      <c r="E84" s="153">
        <v>8</v>
      </c>
      <c r="F84" s="153">
        <v>55</v>
      </c>
      <c r="G84" s="153">
        <v>3144</v>
      </c>
      <c r="H84" s="192"/>
      <c r="I84" s="192"/>
      <c r="J84" s="192"/>
      <c r="K84" s="192"/>
      <c r="L84" s="213">
        <v>480</v>
      </c>
      <c r="M84" s="192"/>
      <c r="N84" s="192"/>
      <c r="O84" s="210">
        <f>SUM(L84:N84)</f>
        <v>480</v>
      </c>
      <c r="P84" s="190">
        <f>SUM(L84)</f>
        <v>480</v>
      </c>
      <c r="Q84" s="190"/>
      <c r="R84" s="190"/>
      <c r="S84" s="190">
        <f>SUM(O84)</f>
        <v>480</v>
      </c>
      <c r="T84" s="220">
        <f>(S84*Z84/1000)/AA84</f>
        <v>4.1000000000000002E-2</v>
      </c>
      <c r="U84" s="220">
        <f>S84*AB84/1000</f>
        <v>3.3600000000000005E-2</v>
      </c>
      <c r="V84" s="153"/>
      <c r="W84" s="146"/>
      <c r="X84" s="146"/>
      <c r="Y84" s="147"/>
      <c r="Z84" s="147">
        <v>41</v>
      </c>
      <c r="AA84" s="147">
        <v>480</v>
      </c>
      <c r="AB84" s="148">
        <v>7.0000000000000007E-2</v>
      </c>
      <c r="AC84" s="286"/>
      <c r="AD84" s="179"/>
    </row>
    <row r="85" spans="1:30" ht="15">
      <c r="A85" s="284">
        <v>9</v>
      </c>
      <c r="B85" s="140" t="s">
        <v>106</v>
      </c>
      <c r="C85" s="146" t="s">
        <v>107</v>
      </c>
      <c r="D85" s="152" t="s">
        <v>24</v>
      </c>
      <c r="E85" s="180">
        <v>29</v>
      </c>
      <c r="F85" s="154">
        <v>55</v>
      </c>
      <c r="G85" s="154">
        <v>144</v>
      </c>
      <c r="H85" s="192"/>
      <c r="I85" s="192"/>
      <c r="J85" s="192"/>
      <c r="K85" s="192"/>
      <c r="L85" s="213">
        <v>480</v>
      </c>
      <c r="M85" s="192"/>
      <c r="N85" s="192"/>
      <c r="O85" s="210">
        <f t="shared" ref="O85:O88" si="46">SUM(L85:N85)</f>
        <v>480</v>
      </c>
      <c r="P85" s="190">
        <f t="shared" si="37"/>
        <v>480</v>
      </c>
      <c r="Q85" s="190"/>
      <c r="R85" s="190"/>
      <c r="S85" s="190">
        <f t="shared" si="38"/>
        <v>480</v>
      </c>
      <c r="T85" s="220">
        <f t="shared" si="39"/>
        <v>4.1000000000000002E-2</v>
      </c>
      <c r="U85" s="220">
        <f t="shared" si="40"/>
        <v>3.3600000000000005E-2</v>
      </c>
      <c r="V85" s="153"/>
      <c r="W85" s="146"/>
      <c r="X85" s="146"/>
      <c r="Y85" s="147"/>
      <c r="Z85" s="147">
        <v>41</v>
      </c>
      <c r="AA85" s="147">
        <v>480</v>
      </c>
      <c r="AB85" s="148">
        <v>7.0000000000000007E-2</v>
      </c>
      <c r="AC85" s="286"/>
      <c r="AD85" s="179"/>
    </row>
    <row r="86" spans="1:30" ht="15">
      <c r="A86" s="284">
        <v>10</v>
      </c>
      <c r="B86" s="140" t="s">
        <v>106</v>
      </c>
      <c r="C86" s="146" t="s">
        <v>110</v>
      </c>
      <c r="D86" s="152" t="s">
        <v>24</v>
      </c>
      <c r="E86" s="153">
        <v>21</v>
      </c>
      <c r="F86" s="153">
        <v>55</v>
      </c>
      <c r="G86" s="153">
        <v>3144</v>
      </c>
      <c r="H86" s="192"/>
      <c r="I86" s="192"/>
      <c r="J86" s="192"/>
      <c r="K86" s="192"/>
      <c r="L86" s="213">
        <v>406</v>
      </c>
      <c r="M86" s="192"/>
      <c r="N86" s="192"/>
      <c r="O86" s="210">
        <f t="shared" si="46"/>
        <v>406</v>
      </c>
      <c r="P86" s="190">
        <f t="shared" si="37"/>
        <v>406</v>
      </c>
      <c r="Q86" s="190"/>
      <c r="R86" s="190"/>
      <c r="S86" s="190">
        <f t="shared" si="38"/>
        <v>406</v>
      </c>
      <c r="T86" s="220">
        <f t="shared" si="39"/>
        <v>3.4679166666666671E-2</v>
      </c>
      <c r="U86" s="220">
        <f t="shared" si="40"/>
        <v>2.8420000000000001E-2</v>
      </c>
      <c r="V86" s="153"/>
      <c r="W86" s="146"/>
      <c r="X86" s="146"/>
      <c r="Y86" s="147"/>
      <c r="Z86" s="147">
        <v>41</v>
      </c>
      <c r="AA86" s="147">
        <v>480</v>
      </c>
      <c r="AB86" s="148">
        <v>7.0000000000000007E-2</v>
      </c>
      <c r="AC86" s="286"/>
      <c r="AD86" s="179"/>
    </row>
    <row r="87" spans="1:30" ht="15">
      <c r="A87" s="284">
        <v>11</v>
      </c>
      <c r="B87" s="140" t="s">
        <v>106</v>
      </c>
      <c r="C87" s="146" t="s">
        <v>107</v>
      </c>
      <c r="D87" s="152" t="s">
        <v>24</v>
      </c>
      <c r="E87" s="153">
        <v>26</v>
      </c>
      <c r="F87" s="153">
        <v>55</v>
      </c>
      <c r="G87" s="153">
        <v>144</v>
      </c>
      <c r="H87" s="192"/>
      <c r="I87" s="192"/>
      <c r="J87" s="192"/>
      <c r="K87" s="192"/>
      <c r="L87" s="213">
        <v>2100</v>
      </c>
      <c r="M87" s="192"/>
      <c r="N87" s="192"/>
      <c r="O87" s="210">
        <f>SUM(L87:N87)</f>
        <v>2100</v>
      </c>
      <c r="P87" s="190">
        <f>SUM(L87)</f>
        <v>2100</v>
      </c>
      <c r="Q87" s="190"/>
      <c r="R87" s="190"/>
      <c r="S87" s="190">
        <f>SUM(O87)</f>
        <v>2100</v>
      </c>
      <c r="T87" s="220">
        <f>(S87*Z87/1000)/AA87</f>
        <v>0.17937499999999998</v>
      </c>
      <c r="U87" s="220">
        <f>S87*AB87/1000</f>
        <v>0.14699999999999999</v>
      </c>
      <c r="V87" s="153"/>
      <c r="W87" s="146"/>
      <c r="X87" s="146"/>
      <c r="Y87" s="147"/>
      <c r="Z87" s="147">
        <v>41</v>
      </c>
      <c r="AA87" s="147">
        <v>480</v>
      </c>
      <c r="AB87" s="148">
        <v>7.0000000000000007E-2</v>
      </c>
      <c r="AC87" s="286"/>
      <c r="AD87" s="179"/>
    </row>
    <row r="88" spans="1:30" ht="15">
      <c r="A88" s="284">
        <v>12</v>
      </c>
      <c r="B88" s="140" t="s">
        <v>109</v>
      </c>
      <c r="C88" s="146" t="s">
        <v>107</v>
      </c>
      <c r="D88" s="152" t="s">
        <v>24</v>
      </c>
      <c r="E88" s="153">
        <v>21</v>
      </c>
      <c r="F88" s="153">
        <v>60</v>
      </c>
      <c r="G88" s="153">
        <v>144</v>
      </c>
      <c r="H88" s="192"/>
      <c r="I88" s="192"/>
      <c r="J88" s="192"/>
      <c r="K88" s="192"/>
      <c r="L88" s="213">
        <v>370</v>
      </c>
      <c r="M88" s="215"/>
      <c r="N88" s="215"/>
      <c r="O88" s="210">
        <f t="shared" si="46"/>
        <v>370</v>
      </c>
      <c r="P88" s="190">
        <f t="shared" si="37"/>
        <v>370</v>
      </c>
      <c r="Q88" s="190"/>
      <c r="R88" s="190"/>
      <c r="S88" s="190">
        <f t="shared" si="38"/>
        <v>370</v>
      </c>
      <c r="T88" s="220">
        <f t="shared" si="39"/>
        <v>3.1604166666666669E-2</v>
      </c>
      <c r="U88" s="220">
        <f t="shared" si="40"/>
        <v>2.5900000000000003E-2</v>
      </c>
      <c r="V88" s="153"/>
      <c r="W88" s="146"/>
      <c r="X88" s="146"/>
      <c r="Y88" s="147"/>
      <c r="Z88" s="147">
        <v>41</v>
      </c>
      <c r="AA88" s="147">
        <v>480</v>
      </c>
      <c r="AB88" s="148">
        <v>7.0000000000000007E-2</v>
      </c>
      <c r="AC88" s="286"/>
      <c r="AD88" s="179"/>
    </row>
    <row r="89" spans="1:30" ht="15">
      <c r="A89" s="284"/>
      <c r="B89" s="140"/>
      <c r="C89" s="150" t="s">
        <v>27</v>
      </c>
      <c r="D89" s="292"/>
      <c r="E89" s="292"/>
      <c r="F89" s="292"/>
      <c r="G89" s="293"/>
      <c r="H89" s="294"/>
      <c r="I89" s="294"/>
      <c r="J89" s="294"/>
      <c r="K89" s="294"/>
      <c r="L89" s="189">
        <f>SUM(L77:L88)</f>
        <v>9082</v>
      </c>
      <c r="M89" s="189"/>
      <c r="N89" s="189"/>
      <c r="O89" s="189">
        <f t="shared" ref="O89" si="47">SUM(O77:O88)</f>
        <v>9082</v>
      </c>
      <c r="P89" s="189">
        <f>SUM(P77:P88)</f>
        <v>9082</v>
      </c>
      <c r="Q89" s="189"/>
      <c r="R89" s="189"/>
      <c r="S89" s="189">
        <f>SUM(S77:S88)</f>
        <v>9082</v>
      </c>
      <c r="T89" s="160">
        <f>SUM(T77:T88)</f>
        <v>0.77575416666666663</v>
      </c>
      <c r="U89" s="160">
        <f>SUM(U77:U88)</f>
        <v>0.63574000000000008</v>
      </c>
      <c r="V89" s="144"/>
      <c r="W89" s="144"/>
      <c r="X89" s="144"/>
      <c r="Y89" s="157"/>
      <c r="Z89" s="147"/>
      <c r="AA89" s="147"/>
      <c r="AB89" s="148"/>
      <c r="AC89" s="286"/>
      <c r="AD89" s="179"/>
    </row>
    <row r="90" spans="1:30" ht="15">
      <c r="A90" s="295">
        <v>1</v>
      </c>
      <c r="B90" s="140" t="s">
        <v>111</v>
      </c>
      <c r="C90" s="146" t="s">
        <v>112</v>
      </c>
      <c r="D90" s="152" t="s">
        <v>24</v>
      </c>
      <c r="E90" s="153">
        <v>4</v>
      </c>
      <c r="F90" s="153">
        <v>55</v>
      </c>
      <c r="G90" s="181" t="s">
        <v>113</v>
      </c>
      <c r="H90" s="192"/>
      <c r="I90" s="192"/>
      <c r="J90" s="192"/>
      <c r="K90" s="192"/>
      <c r="L90" s="207">
        <v>480</v>
      </c>
      <c r="M90" s="215"/>
      <c r="N90" s="215"/>
      <c r="O90" s="210">
        <f t="shared" ref="O90:O97" si="48">SUM(L90:N90)</f>
        <v>480</v>
      </c>
      <c r="P90" s="190">
        <f t="shared" ref="P90:P97" si="49">SUM(L90)</f>
        <v>480</v>
      </c>
      <c r="Q90" s="190"/>
      <c r="R90" s="190"/>
      <c r="S90" s="190">
        <f t="shared" ref="S90:S97" si="50">SUM(O90)</f>
        <v>480</v>
      </c>
      <c r="T90" s="220">
        <f t="shared" ref="T90:T97" si="51">(S90*Z90/1000)/AA90</f>
        <v>4.1000000000000002E-2</v>
      </c>
      <c r="U90" s="220">
        <f t="shared" ref="U90:U97" si="52">S90*AB90/1000</f>
        <v>3.3600000000000005E-2</v>
      </c>
      <c r="V90" s="153"/>
      <c r="W90" s="146"/>
      <c r="X90" s="146"/>
      <c r="Y90" s="147"/>
      <c r="Z90" s="147">
        <v>41</v>
      </c>
      <c r="AA90" s="147">
        <v>480</v>
      </c>
      <c r="AB90" s="148">
        <v>7.0000000000000007E-2</v>
      </c>
      <c r="AC90" s="286"/>
      <c r="AD90" s="179"/>
    </row>
    <row r="91" spans="1:30" ht="15">
      <c r="A91" s="295">
        <v>2</v>
      </c>
      <c r="B91" s="140" t="s">
        <v>111</v>
      </c>
      <c r="C91" s="146" t="s">
        <v>112</v>
      </c>
      <c r="D91" s="152" t="s">
        <v>24</v>
      </c>
      <c r="E91" s="153">
        <v>34</v>
      </c>
      <c r="F91" s="153">
        <v>42</v>
      </c>
      <c r="G91" s="153">
        <v>474</v>
      </c>
      <c r="H91" s="192"/>
      <c r="I91" s="192"/>
      <c r="J91" s="192"/>
      <c r="K91" s="192"/>
      <c r="L91" s="207">
        <v>3740</v>
      </c>
      <c r="M91" s="215"/>
      <c r="N91" s="215"/>
      <c r="O91" s="210">
        <f t="shared" si="48"/>
        <v>3740</v>
      </c>
      <c r="P91" s="190">
        <f t="shared" si="49"/>
        <v>3740</v>
      </c>
      <c r="Q91" s="190"/>
      <c r="R91" s="190"/>
      <c r="S91" s="190">
        <f t="shared" si="50"/>
        <v>3740</v>
      </c>
      <c r="T91" s="220">
        <f t="shared" si="51"/>
        <v>0.31945833333333334</v>
      </c>
      <c r="U91" s="220">
        <f t="shared" si="52"/>
        <v>0.26180000000000003</v>
      </c>
      <c r="V91" s="153"/>
      <c r="W91" s="146"/>
      <c r="X91" s="146"/>
      <c r="Y91" s="147"/>
      <c r="Z91" s="147">
        <v>41</v>
      </c>
      <c r="AA91" s="147">
        <v>480</v>
      </c>
      <c r="AB91" s="148">
        <v>7.0000000000000007E-2</v>
      </c>
      <c r="AC91" s="286"/>
      <c r="AD91" s="179"/>
    </row>
    <row r="92" spans="1:30" ht="15">
      <c r="A92" s="295">
        <v>3</v>
      </c>
      <c r="B92" s="140" t="s">
        <v>111</v>
      </c>
      <c r="C92" s="146" t="s">
        <v>112</v>
      </c>
      <c r="D92" s="152" t="s">
        <v>24</v>
      </c>
      <c r="E92" s="153">
        <v>52</v>
      </c>
      <c r="F92" s="153">
        <v>42</v>
      </c>
      <c r="G92" s="153">
        <v>474</v>
      </c>
      <c r="H92" s="192"/>
      <c r="I92" s="192"/>
      <c r="J92" s="192"/>
      <c r="K92" s="192"/>
      <c r="L92" s="207">
        <v>860</v>
      </c>
      <c r="M92" s="215"/>
      <c r="N92" s="215"/>
      <c r="O92" s="210">
        <f t="shared" si="48"/>
        <v>860</v>
      </c>
      <c r="P92" s="190">
        <f t="shared" si="49"/>
        <v>860</v>
      </c>
      <c r="Q92" s="190"/>
      <c r="R92" s="190"/>
      <c r="S92" s="190">
        <f t="shared" si="50"/>
        <v>860</v>
      </c>
      <c r="T92" s="220">
        <f t="shared" si="51"/>
        <v>7.3458333333333334E-2</v>
      </c>
      <c r="U92" s="220">
        <f t="shared" si="52"/>
        <v>6.0200000000000004E-2</v>
      </c>
      <c r="V92" s="153"/>
      <c r="W92" s="146"/>
      <c r="X92" s="146"/>
      <c r="Y92" s="147"/>
      <c r="Z92" s="147">
        <v>41</v>
      </c>
      <c r="AA92" s="147">
        <v>480</v>
      </c>
      <c r="AB92" s="148">
        <v>7.0000000000000007E-2</v>
      </c>
      <c r="AC92" s="286"/>
      <c r="AD92" s="179"/>
    </row>
    <row r="93" spans="1:30" ht="15">
      <c r="A93" s="295">
        <v>4</v>
      </c>
      <c r="B93" s="140" t="s">
        <v>111</v>
      </c>
      <c r="C93" s="146" t="s">
        <v>112</v>
      </c>
      <c r="D93" s="152" t="s">
        <v>24</v>
      </c>
      <c r="E93" s="153">
        <v>3</v>
      </c>
      <c r="F93" s="153">
        <v>52</v>
      </c>
      <c r="G93" s="153">
        <v>144</v>
      </c>
      <c r="H93" s="192"/>
      <c r="I93" s="192"/>
      <c r="J93" s="192"/>
      <c r="K93" s="192"/>
      <c r="L93" s="207">
        <v>520</v>
      </c>
      <c r="M93" s="215"/>
      <c r="N93" s="215"/>
      <c r="O93" s="210">
        <f t="shared" ref="O93:O95" si="53">SUM(L93:N93)</f>
        <v>520</v>
      </c>
      <c r="P93" s="190">
        <f t="shared" ref="P93:P95" si="54">SUM(L93)</f>
        <v>520</v>
      </c>
      <c r="Q93" s="190"/>
      <c r="R93" s="190"/>
      <c r="S93" s="190">
        <f t="shared" ref="S93:S95" si="55">SUM(O93)</f>
        <v>520</v>
      </c>
      <c r="T93" s="220">
        <f t="shared" ref="T93:T95" si="56">(S93*Z93/1000)/AA93</f>
        <v>4.4416666666666667E-2</v>
      </c>
      <c r="U93" s="220">
        <f t="shared" ref="U93:U95" si="57">S93*AB93/1000</f>
        <v>3.6400000000000009E-2</v>
      </c>
      <c r="V93" s="153"/>
      <c r="W93" s="146"/>
      <c r="X93" s="146"/>
      <c r="Y93" s="147"/>
      <c r="Z93" s="147">
        <v>41</v>
      </c>
      <c r="AA93" s="147">
        <v>480</v>
      </c>
      <c r="AB93" s="148">
        <v>7.0000000000000007E-2</v>
      </c>
      <c r="AC93" s="286"/>
      <c r="AD93" s="179"/>
    </row>
    <row r="94" spans="1:30" ht="15">
      <c r="A94" s="295">
        <v>5</v>
      </c>
      <c r="B94" s="140" t="s">
        <v>111</v>
      </c>
      <c r="C94" s="146" t="s">
        <v>112</v>
      </c>
      <c r="D94" s="152" t="s">
        <v>24</v>
      </c>
      <c r="E94" s="153">
        <v>2</v>
      </c>
      <c r="F94" s="153">
        <v>54</v>
      </c>
      <c r="G94" s="153">
        <v>11</v>
      </c>
      <c r="H94" s="192"/>
      <c r="I94" s="192"/>
      <c r="J94" s="192"/>
      <c r="K94" s="192"/>
      <c r="L94" s="207">
        <v>40</v>
      </c>
      <c r="M94" s="215"/>
      <c r="N94" s="215"/>
      <c r="O94" s="210">
        <f t="shared" si="53"/>
        <v>40</v>
      </c>
      <c r="P94" s="190">
        <f t="shared" si="54"/>
        <v>40</v>
      </c>
      <c r="Q94" s="190"/>
      <c r="R94" s="190"/>
      <c r="S94" s="190">
        <f t="shared" si="55"/>
        <v>40</v>
      </c>
      <c r="T94" s="220">
        <f t="shared" si="56"/>
        <v>3.4166666666666664E-3</v>
      </c>
      <c r="U94" s="220">
        <f t="shared" si="57"/>
        <v>2.8000000000000004E-3</v>
      </c>
      <c r="V94" s="153"/>
      <c r="W94" s="146"/>
      <c r="X94" s="146"/>
      <c r="Y94" s="147"/>
      <c r="Z94" s="147">
        <v>41</v>
      </c>
      <c r="AA94" s="147">
        <v>480</v>
      </c>
      <c r="AB94" s="148">
        <v>7.0000000000000007E-2</v>
      </c>
      <c r="AC94" s="286"/>
      <c r="AD94" s="179"/>
    </row>
    <row r="95" spans="1:30" ht="15">
      <c r="A95" s="295">
        <v>6</v>
      </c>
      <c r="B95" s="140" t="s">
        <v>111</v>
      </c>
      <c r="C95" s="146" t="s">
        <v>112</v>
      </c>
      <c r="D95" s="152" t="s">
        <v>24</v>
      </c>
      <c r="E95" s="153">
        <v>7</v>
      </c>
      <c r="F95" s="153">
        <v>55</v>
      </c>
      <c r="G95" s="181" t="s">
        <v>113</v>
      </c>
      <c r="H95" s="192"/>
      <c r="I95" s="192"/>
      <c r="J95" s="192"/>
      <c r="K95" s="192"/>
      <c r="L95" s="207">
        <v>4</v>
      </c>
      <c r="M95" s="215"/>
      <c r="N95" s="215"/>
      <c r="O95" s="210">
        <f t="shared" si="53"/>
        <v>4</v>
      </c>
      <c r="P95" s="190">
        <f t="shared" si="54"/>
        <v>4</v>
      </c>
      <c r="Q95" s="190"/>
      <c r="R95" s="190"/>
      <c r="S95" s="190">
        <f t="shared" si="55"/>
        <v>4</v>
      </c>
      <c r="T95" s="220">
        <f t="shared" si="56"/>
        <v>3.4166666666666666E-4</v>
      </c>
      <c r="U95" s="220">
        <f t="shared" si="57"/>
        <v>2.8000000000000003E-4</v>
      </c>
      <c r="V95" s="153"/>
      <c r="W95" s="146"/>
      <c r="X95" s="146"/>
      <c r="Y95" s="147"/>
      <c r="Z95" s="147">
        <v>41</v>
      </c>
      <c r="AA95" s="147">
        <v>480</v>
      </c>
      <c r="AB95" s="148">
        <v>7.0000000000000007E-2</v>
      </c>
      <c r="AC95" s="286"/>
      <c r="AD95" s="179"/>
    </row>
    <row r="96" spans="1:30" ht="15">
      <c r="A96" s="295">
        <v>7</v>
      </c>
      <c r="B96" s="140" t="s">
        <v>111</v>
      </c>
      <c r="C96" s="146" t="s">
        <v>112</v>
      </c>
      <c r="D96" s="152" t="s">
        <v>24</v>
      </c>
      <c r="E96" s="153">
        <v>4</v>
      </c>
      <c r="F96" s="153">
        <v>43</v>
      </c>
      <c r="G96" s="153">
        <v>474</v>
      </c>
      <c r="H96" s="192"/>
      <c r="I96" s="192"/>
      <c r="J96" s="192"/>
      <c r="K96" s="192"/>
      <c r="L96" s="207">
        <v>1800</v>
      </c>
      <c r="M96" s="215"/>
      <c r="N96" s="215"/>
      <c r="O96" s="210">
        <f t="shared" si="48"/>
        <v>1800</v>
      </c>
      <c r="P96" s="190">
        <f t="shared" si="49"/>
        <v>1800</v>
      </c>
      <c r="Q96" s="190"/>
      <c r="R96" s="190"/>
      <c r="S96" s="190">
        <f t="shared" si="50"/>
        <v>1800</v>
      </c>
      <c r="T96" s="220">
        <f t="shared" si="51"/>
        <v>0.15375</v>
      </c>
      <c r="U96" s="220">
        <f t="shared" si="52"/>
        <v>0.126</v>
      </c>
      <c r="V96" s="153"/>
      <c r="W96" s="146"/>
      <c r="X96" s="146"/>
      <c r="Y96" s="147"/>
      <c r="Z96" s="147">
        <v>41</v>
      </c>
      <c r="AA96" s="147">
        <v>480</v>
      </c>
      <c r="AB96" s="148">
        <v>7.0000000000000007E-2</v>
      </c>
      <c r="AC96" s="286"/>
      <c r="AD96" s="179"/>
    </row>
    <row r="97" spans="1:30" ht="15">
      <c r="A97" s="295">
        <v>8</v>
      </c>
      <c r="B97" s="140" t="s">
        <v>111</v>
      </c>
      <c r="C97" s="146" t="s">
        <v>112</v>
      </c>
      <c r="D97" s="152" t="s">
        <v>24</v>
      </c>
      <c r="E97" s="153">
        <v>7</v>
      </c>
      <c r="F97" s="153">
        <v>52</v>
      </c>
      <c r="G97" s="153">
        <v>11</v>
      </c>
      <c r="H97" s="192"/>
      <c r="I97" s="192"/>
      <c r="J97" s="192"/>
      <c r="K97" s="192"/>
      <c r="L97" s="207">
        <v>140</v>
      </c>
      <c r="M97" s="215"/>
      <c r="N97" s="215"/>
      <c r="O97" s="210">
        <f t="shared" si="48"/>
        <v>140</v>
      </c>
      <c r="P97" s="190">
        <f t="shared" si="49"/>
        <v>140</v>
      </c>
      <c r="Q97" s="190"/>
      <c r="R97" s="190"/>
      <c r="S97" s="190">
        <f t="shared" si="50"/>
        <v>140</v>
      </c>
      <c r="T97" s="220">
        <f t="shared" si="51"/>
        <v>1.1958333333333333E-2</v>
      </c>
      <c r="U97" s="220">
        <f t="shared" si="52"/>
        <v>9.8000000000000014E-3</v>
      </c>
      <c r="V97" s="153"/>
      <c r="W97" s="146"/>
      <c r="X97" s="146"/>
      <c r="Y97" s="147"/>
      <c r="Z97" s="147">
        <v>41</v>
      </c>
      <c r="AA97" s="147">
        <v>480</v>
      </c>
      <c r="AB97" s="148">
        <v>7.0000000000000007E-2</v>
      </c>
      <c r="AC97" s="286"/>
      <c r="AD97" s="179"/>
    </row>
    <row r="98" spans="1:30" ht="15">
      <c r="A98" s="295">
        <v>9</v>
      </c>
      <c r="B98" s="140" t="s">
        <v>111</v>
      </c>
      <c r="C98" s="146" t="s">
        <v>112</v>
      </c>
      <c r="D98" s="152" t="s">
        <v>24</v>
      </c>
      <c r="E98" s="153">
        <v>8</v>
      </c>
      <c r="F98" s="153">
        <v>54</v>
      </c>
      <c r="G98" s="181" t="s">
        <v>113</v>
      </c>
      <c r="H98" s="192"/>
      <c r="I98" s="192"/>
      <c r="J98" s="192"/>
      <c r="K98" s="192"/>
      <c r="L98" s="207">
        <v>40</v>
      </c>
      <c r="M98" s="215"/>
      <c r="N98" s="215"/>
      <c r="O98" s="210">
        <f>SUM(L98:N98)</f>
        <v>40</v>
      </c>
      <c r="P98" s="190">
        <f>SUM(L98)</f>
        <v>40</v>
      </c>
      <c r="Q98" s="190"/>
      <c r="R98" s="190"/>
      <c r="S98" s="190">
        <f>SUM(O98)</f>
        <v>40</v>
      </c>
      <c r="T98" s="220">
        <f>(S98*Z98/1000)/AA98</f>
        <v>3.4166666666666664E-3</v>
      </c>
      <c r="U98" s="220">
        <f>S98*AB98/1000</f>
        <v>2.8000000000000004E-3</v>
      </c>
      <c r="V98" s="153"/>
      <c r="W98" s="146"/>
      <c r="X98" s="146"/>
      <c r="Y98" s="147"/>
      <c r="Z98" s="147">
        <v>41</v>
      </c>
      <c r="AA98" s="147">
        <v>480</v>
      </c>
      <c r="AB98" s="148">
        <v>7.0000000000000007E-2</v>
      </c>
      <c r="AC98" s="286"/>
      <c r="AD98" s="179"/>
    </row>
    <row r="99" spans="1:30" ht="15">
      <c r="A99" s="295">
        <v>10</v>
      </c>
      <c r="B99" s="140" t="s">
        <v>111</v>
      </c>
      <c r="C99" s="146" t="s">
        <v>112</v>
      </c>
      <c r="D99" s="152" t="s">
        <v>24</v>
      </c>
      <c r="E99" s="153">
        <v>9</v>
      </c>
      <c r="F99" s="153">
        <v>54</v>
      </c>
      <c r="G99" s="153">
        <v>144</v>
      </c>
      <c r="H99" s="192"/>
      <c r="I99" s="192"/>
      <c r="J99" s="192"/>
      <c r="K99" s="192"/>
      <c r="L99" s="207">
        <v>660</v>
      </c>
      <c r="M99" s="215"/>
      <c r="N99" s="215"/>
      <c r="O99" s="210">
        <f>SUM(L99:N99)</f>
        <v>660</v>
      </c>
      <c r="P99" s="190">
        <f>SUM(L99)</f>
        <v>660</v>
      </c>
      <c r="Q99" s="190"/>
      <c r="R99" s="190"/>
      <c r="S99" s="190">
        <f>SUM(O99)</f>
        <v>660</v>
      </c>
      <c r="T99" s="220">
        <f>(S99*Z99/1000)/AA99</f>
        <v>5.6374999999999995E-2</v>
      </c>
      <c r="U99" s="220">
        <f>S99*AB99/1000</f>
        <v>4.6200000000000005E-2</v>
      </c>
      <c r="V99" s="153"/>
      <c r="W99" s="146"/>
      <c r="X99" s="146"/>
      <c r="Y99" s="147"/>
      <c r="Z99" s="147">
        <v>41</v>
      </c>
      <c r="AA99" s="147">
        <v>480</v>
      </c>
      <c r="AB99" s="148">
        <v>7.0000000000000007E-2</v>
      </c>
      <c r="AC99" s="286"/>
      <c r="AD99" s="179"/>
    </row>
    <row r="100" spans="1:30" ht="15">
      <c r="A100" s="295">
        <v>11</v>
      </c>
      <c r="B100" s="140" t="s">
        <v>111</v>
      </c>
      <c r="C100" s="146" t="s">
        <v>112</v>
      </c>
      <c r="D100" s="152" t="s">
        <v>24</v>
      </c>
      <c r="E100" s="153">
        <v>1</v>
      </c>
      <c r="F100" s="153">
        <v>56</v>
      </c>
      <c r="G100" s="153">
        <v>53</v>
      </c>
      <c r="H100" s="192"/>
      <c r="I100" s="192"/>
      <c r="J100" s="192"/>
      <c r="K100" s="192"/>
      <c r="L100" s="207">
        <v>540</v>
      </c>
      <c r="M100" s="215"/>
      <c r="N100" s="215"/>
      <c r="O100" s="210">
        <f>SUM(L100:N100)</f>
        <v>540</v>
      </c>
      <c r="P100" s="190">
        <f>SUM(L100)</f>
        <v>540</v>
      </c>
      <c r="Q100" s="190"/>
      <c r="R100" s="190"/>
      <c r="S100" s="190">
        <f>SUM(O100)</f>
        <v>540</v>
      </c>
      <c r="T100" s="220">
        <f>(S100*Z100/1000)/AA100</f>
        <v>4.6124999999999999E-2</v>
      </c>
      <c r="U100" s="220">
        <f>S100*AB100/1000</f>
        <v>3.7800000000000007E-2</v>
      </c>
      <c r="V100" s="153"/>
      <c r="W100" s="146"/>
      <c r="X100" s="146"/>
      <c r="Y100" s="147"/>
      <c r="Z100" s="147">
        <v>41</v>
      </c>
      <c r="AA100" s="147">
        <v>480</v>
      </c>
      <c r="AB100" s="148">
        <v>7.0000000000000007E-2</v>
      </c>
      <c r="AC100" s="286"/>
      <c r="AD100" s="179"/>
    </row>
    <row r="101" spans="1:30" ht="15">
      <c r="A101" s="295">
        <v>12</v>
      </c>
      <c r="B101" s="140" t="s">
        <v>111</v>
      </c>
      <c r="C101" s="146" t="s">
        <v>112</v>
      </c>
      <c r="D101" s="152" t="s">
        <v>24</v>
      </c>
      <c r="E101" s="153">
        <v>2</v>
      </c>
      <c r="F101" s="153">
        <v>57</v>
      </c>
      <c r="G101" s="153">
        <v>144</v>
      </c>
      <c r="H101" s="192"/>
      <c r="I101" s="192"/>
      <c r="J101" s="192"/>
      <c r="K101" s="192"/>
      <c r="L101" s="207">
        <v>183</v>
      </c>
      <c r="M101" s="215"/>
      <c r="N101" s="215"/>
      <c r="O101" s="210">
        <f>SUM(L101:N101)</f>
        <v>183</v>
      </c>
      <c r="P101" s="190">
        <f>SUM(L101)</f>
        <v>183</v>
      </c>
      <c r="Q101" s="190"/>
      <c r="R101" s="190"/>
      <c r="S101" s="190">
        <f>SUM(O101)</f>
        <v>183</v>
      </c>
      <c r="T101" s="220">
        <f>(S101*Z101/1000)/AA101</f>
        <v>1.5631249999999999E-2</v>
      </c>
      <c r="U101" s="220">
        <f>S101*AB101/1000</f>
        <v>1.281E-2</v>
      </c>
      <c r="V101" s="153"/>
      <c r="W101" s="146"/>
      <c r="X101" s="146"/>
      <c r="Y101" s="147"/>
      <c r="Z101" s="147">
        <v>41</v>
      </c>
      <c r="AA101" s="147">
        <v>480</v>
      </c>
      <c r="AB101" s="148">
        <v>7.0000000000000007E-2</v>
      </c>
      <c r="AC101" s="286"/>
      <c r="AD101" s="179"/>
    </row>
    <row r="102" spans="1:30" s="9" customFormat="1" ht="15" thickBot="1">
      <c r="A102" s="296"/>
      <c r="B102" s="297"/>
      <c r="C102" s="298" t="s">
        <v>27</v>
      </c>
      <c r="D102" s="299"/>
      <c r="E102" s="299"/>
      <c r="F102" s="299"/>
      <c r="G102" s="300"/>
      <c r="H102" s="301"/>
      <c r="I102" s="301"/>
      <c r="J102" s="301"/>
      <c r="K102" s="301"/>
      <c r="L102" s="302">
        <f>SUM(L90:L101)</f>
        <v>9007</v>
      </c>
      <c r="M102" s="302"/>
      <c r="N102" s="302"/>
      <c r="O102" s="302">
        <f>SUM(O90:O101)</f>
        <v>9007</v>
      </c>
      <c r="P102" s="301">
        <f>SUM(P90:P101)</f>
        <v>9007</v>
      </c>
      <c r="Q102" s="301"/>
      <c r="R102" s="301"/>
      <c r="S102" s="301">
        <f>SUM(S90:S101)</f>
        <v>9007</v>
      </c>
      <c r="T102" s="303">
        <f>SUM(T90:T101)</f>
        <v>0.76934791666666646</v>
      </c>
      <c r="U102" s="303">
        <f>SUM(U90:U101)</f>
        <v>0.63049000000000011</v>
      </c>
      <c r="V102" s="300"/>
      <c r="W102" s="300"/>
      <c r="X102" s="300"/>
      <c r="Y102" s="300"/>
      <c r="Z102" s="300"/>
      <c r="AA102" s="300"/>
      <c r="AB102" s="300"/>
      <c r="AC102" s="304"/>
      <c r="AD102" s="182"/>
    </row>
    <row r="103" spans="1:30" ht="15" thickBot="1">
      <c r="A103" s="296"/>
      <c r="B103" s="297"/>
      <c r="C103" s="298" t="s">
        <v>27</v>
      </c>
      <c r="D103" s="299"/>
      <c r="E103" s="299"/>
      <c r="F103" s="299"/>
      <c r="G103" s="300"/>
      <c r="H103" s="301"/>
      <c r="I103" s="301"/>
      <c r="J103" s="301"/>
      <c r="K103" s="301"/>
      <c r="L103" s="302"/>
      <c r="M103" s="302"/>
      <c r="N103" s="302"/>
      <c r="O103" s="302"/>
      <c r="P103" s="301"/>
      <c r="Q103" s="301"/>
      <c r="R103" s="301"/>
      <c r="S103" s="301"/>
      <c r="T103" s="303">
        <f>SUM(T10:T102)/2</f>
        <v>220.69335208333331</v>
      </c>
      <c r="U103" s="303">
        <f>SUM(U10:U102)/2</f>
        <v>139.63812999999988</v>
      </c>
      <c r="V103" s="300"/>
      <c r="W103" s="300"/>
      <c r="X103" s="300"/>
      <c r="Y103" s="300"/>
      <c r="Z103" s="300"/>
      <c r="AA103" s="300"/>
      <c r="AB103" s="300"/>
      <c r="AC103" s="304"/>
    </row>
  </sheetData>
  <mergeCells count="20">
    <mergeCell ref="A1:N1"/>
    <mergeCell ref="A2:A4"/>
    <mergeCell ref="B2:B4"/>
    <mergeCell ref="C2:C4"/>
    <mergeCell ref="D2:D4"/>
    <mergeCell ref="E2:E4"/>
    <mergeCell ref="F2:F4"/>
    <mergeCell ref="G2:G4"/>
    <mergeCell ref="L2:O2"/>
    <mergeCell ref="H2:K2"/>
    <mergeCell ref="H3:K3"/>
    <mergeCell ref="AC2:AC4"/>
    <mergeCell ref="L3:O3"/>
    <mergeCell ref="P3:U3"/>
    <mergeCell ref="P2:U2"/>
    <mergeCell ref="V2:V4"/>
    <mergeCell ref="W2:W4"/>
    <mergeCell ref="X2:Y3"/>
    <mergeCell ref="Z2:AA3"/>
    <mergeCell ref="AB2:AB4"/>
  </mergeCells>
  <pageMargins left="0.70866141732283472" right="0.70866141732283472" top="0.74803149606299213" bottom="0.74803149606299213" header="0.31496062992125984" footer="0.31496062992125984"/>
  <pageSetup paperSize="9" scale="90" firstPageNumber="49" pageOrder="overThenDown" orientation="landscape" useFirstPageNumber="1" r:id="rId1"/>
  <headerFooter>
    <oddFooter>&amp;L&amp;"Times New Roman,Regular"Морски БП-ВМС-ТР доп&amp;C&amp;"Times New Roman,Regular"Списък № 7 излишни ОБВВПИ към 01.01.2025 г.&amp;R&amp;"Times New Roman,Regular"&amp;P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Кл.БП-КЛП-ТР доп</vt:lpstr>
      <vt:lpstr>Кл.БП-ВВС-ТР доп</vt:lpstr>
      <vt:lpstr>Кл.БП-ВМС-ТР доп</vt:lpstr>
      <vt:lpstr>КЛ.БП-Коменданство МО-ТР доп</vt:lpstr>
      <vt:lpstr>Инж.БП-КЛП-ТР доп</vt:lpstr>
      <vt:lpstr>Инж.БП-СВ-ТР доп</vt:lpstr>
      <vt:lpstr>АСП-КЛП-ТР доп</vt:lpstr>
      <vt:lpstr>АСП-ВВС-ТР доп</vt:lpstr>
      <vt:lpstr>Елементи от ЗУР-ВВС-ТР доп</vt:lpstr>
      <vt:lpstr>Морски БП-ВМС-ТР доп</vt:lpstr>
      <vt:lpstr>'АСП-ВВС-ТР доп'!Print_Area</vt:lpstr>
      <vt:lpstr>'Кл.БП-ВВС-ТР доп'!Print_Area</vt:lpstr>
      <vt:lpstr>'КЛ.БП-Коменданство МО-ТР доп'!Print_Area</vt:lpstr>
      <vt:lpstr>'Морски БП-ВМС-ТР доп'!Print_Area</vt:lpstr>
      <vt:lpstr>'АСП-ВВС-ТР доп'!Print_Titles</vt:lpstr>
      <vt:lpstr>'АСП-КЛП-ТР доп'!Print_Titles</vt:lpstr>
      <vt:lpstr>'Елементи от ЗУР-ВВС-ТР доп'!Print_Titles</vt:lpstr>
      <vt:lpstr>'Инж.БП-КЛП-ТР доп'!Print_Titles</vt:lpstr>
      <vt:lpstr>'Инж.БП-СВ-ТР доп'!Print_Titles</vt:lpstr>
      <vt:lpstr>'Кл.БП-ВВС-ТР доп'!Print_Titles</vt:lpstr>
      <vt:lpstr>'Кл.БП-ВМС-ТР доп'!Print_Titles</vt:lpstr>
      <vt:lpstr>'Кл.БП-КЛП-ТР доп'!Print_Titles</vt:lpstr>
      <vt:lpstr>'КЛ.БП-Коменданство МО-ТР доп'!Print_Titles</vt:lpstr>
      <vt:lpstr>'Морски БП-ВМС-ТР доп'!Print_Titles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2025-01-23T08:00:39Z</cp:lastPrinted>
  <dcterms:created xsi:type="dcterms:W3CDTF">2006-09-16T00:00:00Z</dcterms:created>
  <dcterms:modified xsi:type="dcterms:W3CDTF">2025-01-31T14:06:50Z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83842A8FCA8E4D2895D8ED23B6C87BA6</vt:lpwstr>
  </property>
  <property fmtid="{D5CDD505-2E9C-101B-9397-08002B2CF9AE}" pid="3" name="KSOProductBuildVer">
    <vt:lpwstr>1033-11.2.0.11042</vt:lpwstr>
  </property>
</Properties>
</file>